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pivotTables/pivotTable3.xml" ContentType="application/vnd.openxmlformats-officedocument.spreadsheetml.pivotTab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pivotTables/pivotTable4.xml" ContentType="application/vnd.openxmlformats-officedocument.spreadsheetml.pivotTab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pivotTables/pivotTable5.xml" ContentType="application/vnd.openxmlformats-officedocument.spreadsheetml.pivotTabl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8"/>
  <workbookPr codeName="ThisWorkbook" hidePivotFieldList="1" defaultThemeVersion="124226"/>
  <xr:revisionPtr revIDLastSave="0" documentId="11_B942F04D2CBB6863195A4BA7A1D7A3FA984F8468" xr6:coauthVersionLast="47" xr6:coauthVersionMax="47" xr10:uidLastSave="{00000000-0000-0000-0000-000000000000}"/>
  <bookViews>
    <workbookView xWindow="390" yWindow="60" windowWidth="10500" windowHeight="9030" firstSheet="14" activeTab="14" xr2:uid="{00000000-000D-0000-FFFF-FFFF00000000}"/>
  </bookViews>
  <sheets>
    <sheet name="Q1" sheetId="10" r:id="rId1"/>
    <sheet name="Q1 other" sheetId="19" r:id="rId2"/>
    <sheet name="Q2" sheetId="9" r:id="rId3"/>
    <sheet name="Q3" sheetId="11" r:id="rId4"/>
    <sheet name="Q3 if yes" sheetId="27" r:id="rId5"/>
    <sheet name="Q4" sheetId="12" r:id="rId6"/>
    <sheet name="Q5" sheetId="13" r:id="rId7"/>
    <sheet name="Q6" sheetId="28" r:id="rId8"/>
    <sheet name="Q7" sheetId="29" r:id="rId9"/>
    <sheet name="Q8" sheetId="30" r:id="rId10"/>
    <sheet name="Q9" sheetId="31" r:id="rId11"/>
    <sheet name="Q10" sheetId="3" r:id="rId12"/>
    <sheet name="Q11" sheetId="15" r:id="rId13"/>
    <sheet name="Q12" sheetId="16" r:id="rId14"/>
    <sheet name="Q13" sheetId="4" r:id="rId15"/>
    <sheet name="Do not delete" sheetId="8" r:id="rId16"/>
  </sheets>
  <calcPr calcId="191028"/>
  <pivotCaches>
    <pivotCache cacheId="3980" r:id="rId17"/>
    <pivotCache cacheId="3981" r:id="rId18"/>
    <pivotCache cacheId="3982" r:id="rId19"/>
    <pivotCache cacheId="3983" r:id="rId20"/>
    <pivotCache cacheId="3984" r:id="rId21"/>
    <pivotCache cacheId="3985" r:id="rId2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31" l="1"/>
  <c r="Q4" i="31"/>
  <c r="O4" i="31"/>
  <c r="P3" i="31"/>
  <c r="Q3" i="31"/>
  <c r="O3" i="31"/>
  <c r="O2" i="31"/>
  <c r="J2" i="31"/>
  <c r="K2" i="31"/>
  <c r="J3" i="31"/>
  <c r="K3" i="31"/>
  <c r="J4" i="31"/>
  <c r="K4" i="31"/>
  <c r="J5" i="31"/>
  <c r="K5" i="31"/>
  <c r="J6" i="31"/>
  <c r="K6" i="31"/>
  <c r="I2" i="31"/>
  <c r="I6" i="31"/>
  <c r="I5" i="31"/>
  <c r="I4" i="31"/>
  <c r="I3" i="31"/>
  <c r="P2" i="31" l="1"/>
  <c r="Q2" i="31"/>
  <c r="B10" i="28"/>
  <c r="C5" i="28" l="1"/>
  <c r="C6" i="28"/>
  <c r="C7" i="28"/>
  <c r="C8" i="28"/>
  <c r="C9" i="28"/>
  <c r="C4" i="28"/>
  <c r="B9" i="10"/>
  <c r="C10" i="28" l="1"/>
  <c r="B9" i="16"/>
  <c r="C8" i="16" s="1"/>
  <c r="B6" i="15"/>
  <c r="C5" i="15" s="1"/>
  <c r="B8" i="13"/>
  <c r="B6" i="12"/>
  <c r="B6" i="11"/>
  <c r="C4" i="11" s="1"/>
  <c r="C5" i="10"/>
  <c r="B9" i="9"/>
  <c r="C7" i="9" l="1"/>
  <c r="C8" i="9"/>
  <c r="C4" i="13"/>
  <c r="C5" i="13"/>
  <c r="C6" i="13"/>
  <c r="C7" i="13"/>
  <c r="C4" i="15"/>
  <c r="C6" i="15" s="1"/>
  <c r="C4" i="12"/>
  <c r="C5" i="12"/>
  <c r="C4" i="10"/>
  <c r="C4" i="16"/>
  <c r="C5" i="16"/>
  <c r="C6" i="16"/>
  <c r="C7" i="16"/>
  <c r="C5" i="11"/>
  <c r="C8" i="10"/>
  <c r="C7" i="10"/>
  <c r="C6" i="10"/>
  <c r="C4" i="9"/>
  <c r="C5" i="9"/>
  <c r="C6" i="9"/>
  <c r="C8" i="13" l="1"/>
  <c r="C6" i="12"/>
  <c r="C6" i="11"/>
  <c r="C9" i="10"/>
  <c r="C9" i="16"/>
  <c r="C9" i="9"/>
</calcChain>
</file>

<file path=xl/sharedStrings.xml><?xml version="1.0" encoding="utf-8"?>
<sst xmlns="http://schemas.openxmlformats.org/spreadsheetml/2006/main" count="285" uniqueCount="165">
  <si>
    <t>Q1) Which one of the following options best describes your link to this organisation?</t>
  </si>
  <si>
    <t>Number of responses</t>
  </si>
  <si>
    <t>% of responses</t>
  </si>
  <si>
    <t>Visitor</t>
  </si>
  <si>
    <t>Member</t>
  </si>
  <si>
    <t>Staff</t>
  </si>
  <si>
    <t>Patient</t>
  </si>
  <si>
    <t>Other*</t>
  </si>
  <si>
    <t>TOTAL</t>
  </si>
  <si>
    <t>If people reply to 'other' in question 1, enter the titles they give here.</t>
  </si>
  <si>
    <t>'Other' responses</t>
  </si>
  <si>
    <t>Row Labels</t>
  </si>
  <si>
    <t>Count of 'Other' responses</t>
  </si>
  <si>
    <t>sample response 1</t>
  </si>
  <si>
    <t>sample response 2</t>
  </si>
  <si>
    <t>Instructions:</t>
  </si>
  <si>
    <t>sample response 3</t>
  </si>
  <si>
    <t>1. Enter each 'other' response in column C, one response per line (eg, student, contractor, etc.)</t>
  </si>
  <si>
    <t>(blank)</t>
  </si>
  <si>
    <t>2. Then, click anywhere in the table (to the right).</t>
  </si>
  <si>
    <t>Grand Total</t>
  </si>
  <si>
    <t>3. Click the 'PivotTable tools' menu option (top of screen)</t>
  </si>
  <si>
    <t>4. Click 'Refresh' button.</t>
  </si>
  <si>
    <t>5. The table and charts will update.</t>
  </si>
  <si>
    <r>
      <rPr>
        <b/>
        <sz val="11"/>
        <color theme="1"/>
        <rFont val="Calibri"/>
        <family val="2"/>
        <scheme val="minor"/>
      </rPr>
      <t xml:space="preserve">TIP: </t>
    </r>
    <r>
      <rPr>
        <sz val="11"/>
        <color theme="1"/>
        <rFont val="Calibri"/>
        <family val="2"/>
        <scheme val="minor"/>
      </rPr>
      <t>Try to use a consistent set of terms so that the table can count how many times each term is used, e.g. 'contractor', 'student', etc</t>
    </r>
  </si>
  <si>
    <t>Q2) When you come to this organisation, how often would you you purchase foods or drinks from this food outlet? (please tick one)</t>
  </si>
  <si>
    <t>Every time</t>
  </si>
  <si>
    <t>Most of the time</t>
  </si>
  <si>
    <t>Sometimes</t>
  </si>
  <si>
    <t>Rarely</t>
  </si>
  <si>
    <t>Never</t>
  </si>
  <si>
    <t>Q3) Have you noticed that this food outlet has changed its food and drink offerings?</t>
  </si>
  <si>
    <t>Yes</t>
  </si>
  <si>
    <t>No</t>
  </si>
  <si>
    <t>If 'yes', what did you notice.</t>
  </si>
  <si>
    <t>new hot food</t>
  </si>
  <si>
    <t>new flavoured drinks</t>
  </si>
  <si>
    <t>no chocolate</t>
  </si>
  <si>
    <r>
      <rPr>
        <b/>
        <sz val="11"/>
        <color theme="1"/>
        <rFont val="Calibri"/>
        <family val="2"/>
        <scheme val="minor"/>
      </rPr>
      <t xml:space="preserve">TIP: </t>
    </r>
    <r>
      <rPr>
        <sz val="11"/>
        <color theme="1"/>
        <rFont val="Calibri"/>
        <family val="2"/>
        <scheme val="minor"/>
      </rPr>
      <t>Try to use a consistent set of terms so that the table can count how many times each term is used, e.g. 'new hot foods', 'student', etc</t>
    </r>
  </si>
  <si>
    <t>Q4) Have you noticed the menu items being labelled as GREEN, AMBER and RED?</t>
  </si>
  <si>
    <t>Food/snacks</t>
  </si>
  <si>
    <t>Q5) What do you think the GREEN label means? (choose one option)</t>
  </si>
  <si>
    <t>Healthy choice</t>
  </si>
  <si>
    <t>The food/drink is the colour green</t>
  </si>
  <si>
    <t>Cheapest option</t>
  </si>
  <si>
    <t>Unsure/I don’t know</t>
  </si>
  <si>
    <t>Q6) What influenced your purchase from the retail outlet today? (choose all the options that apply)</t>
  </si>
  <si>
    <t>The GREEN, AMBER and RED labels</t>
  </si>
  <si>
    <t>The price of the food/drink</t>
  </si>
  <si>
    <t>New food/drink options available</t>
  </si>
  <si>
    <t>My preference of food/drink</t>
  </si>
  <si>
    <t>The appearance/presentation</t>
  </si>
  <si>
    <t>Q7) What other foods or drinks would you like this food outlet to sell?</t>
  </si>
  <si>
    <t>sandwiches</t>
  </si>
  <si>
    <t>kombucha</t>
  </si>
  <si>
    <t>pies</t>
  </si>
  <si>
    <r>
      <rPr>
        <b/>
        <sz val="11"/>
        <color theme="1"/>
        <rFont val="Calibri"/>
        <family val="2"/>
        <scheme val="minor"/>
      </rPr>
      <t xml:space="preserve">TIP: </t>
    </r>
    <r>
      <rPr>
        <sz val="11"/>
        <color theme="1"/>
        <rFont val="Calibri"/>
        <family val="2"/>
        <scheme val="minor"/>
      </rPr>
      <t>Try to use a consistent set of terms so that the table can count how many times each term is used, e.g. 'sandwiches', 'kumbuchas', etc</t>
    </r>
  </si>
  <si>
    <t>Q8) What else could this food outlet, or organisation, do to encourage people to choose healthier foods or drinks?</t>
  </si>
  <si>
    <t>lower prices</t>
  </si>
  <si>
    <t>more visually appealing</t>
  </si>
  <si>
    <r>
      <rPr>
        <b/>
        <sz val="11"/>
        <color theme="1"/>
        <rFont val="Calibri"/>
        <family val="2"/>
        <scheme val="minor"/>
      </rPr>
      <t xml:space="preserve">TIP: </t>
    </r>
    <r>
      <rPr>
        <sz val="11"/>
        <color theme="1"/>
        <rFont val="Calibri"/>
        <family val="2"/>
        <scheme val="minor"/>
      </rPr>
      <t>Try to use a consistent set of terms so that the table can count how many times each term is used, e.g. 'lower prices', 'more visually appealing', etc</t>
    </r>
  </si>
  <si>
    <t>Q9) How much do you agree with the following statements?:</t>
  </si>
  <si>
    <t>Respondent</t>
  </si>
  <si>
    <t>I am happy with the range of healthy food and drink options in this food outlet</t>
  </si>
  <si>
    <t>I support this food outlet continuing to offer healthier food and drinks</t>
  </si>
  <si>
    <t>All &lt;insert setting e.g. hospitals, leisure centres&gt; should be offering healthier food and drinks for their staff and visitors</t>
  </si>
  <si>
    <t>tallies</t>
  </si>
  <si>
    <t>Respondent 1</t>
  </si>
  <si>
    <t>1. Strongly disagree</t>
  </si>
  <si>
    <t>average</t>
  </si>
  <si>
    <t>Respondent 2</t>
  </si>
  <si>
    <t>2. Disagree</t>
  </si>
  <si>
    <t>median</t>
  </si>
  <si>
    <t>Respondent 3</t>
  </si>
  <si>
    <t>3. Neither agree nor disagree</t>
  </si>
  <si>
    <t>mode</t>
  </si>
  <si>
    <t>1. In column D-F, enter the number that matches each person's ersponse to the three statements.</t>
  </si>
  <si>
    <t>Respondent 4</t>
  </si>
  <si>
    <t>4. Agree</t>
  </si>
  <si>
    <t>2.  Click anywhere in each of the three 'blue' pivot tables (to the right).</t>
  </si>
  <si>
    <t>Respondent 5</t>
  </si>
  <si>
    <t>5. Strongly agree</t>
  </si>
  <si>
    <t>Respondent 6</t>
  </si>
  <si>
    <t>4. Click 'Refresh' button. Repeat for all thre pivot tables.</t>
  </si>
  <si>
    <t>Respondent 7</t>
  </si>
  <si>
    <t>Respondent 8</t>
  </si>
  <si>
    <t>Respondent 9</t>
  </si>
  <si>
    <t>Respondent 10</t>
  </si>
  <si>
    <t>Respondent 11</t>
  </si>
  <si>
    <t>Respondent 12</t>
  </si>
  <si>
    <t>Respondent 13</t>
  </si>
  <si>
    <t>Respondent 14</t>
  </si>
  <si>
    <t>Respondent 15</t>
  </si>
  <si>
    <t>Respondent 16</t>
  </si>
  <si>
    <t>Respondent 17</t>
  </si>
  <si>
    <t>Respondent 18</t>
  </si>
  <si>
    <t>Respondent 19</t>
  </si>
  <si>
    <t>Respondent 20</t>
  </si>
  <si>
    <t>Respondent 21</t>
  </si>
  <si>
    <t>Respondent 22</t>
  </si>
  <si>
    <t>Respondent 23</t>
  </si>
  <si>
    <t>Respondent 24</t>
  </si>
  <si>
    <t>Respondent 25</t>
  </si>
  <si>
    <t>Respondent 26</t>
  </si>
  <si>
    <t>Respondent 27</t>
  </si>
  <si>
    <t>Respondent 28</t>
  </si>
  <si>
    <t>Respondent 29</t>
  </si>
  <si>
    <t>Respondent 30</t>
  </si>
  <si>
    <t>Respondent 31</t>
  </si>
  <si>
    <t>Respondent 32</t>
  </si>
  <si>
    <t>Respondent 33</t>
  </si>
  <si>
    <t>Respondent 34</t>
  </si>
  <si>
    <t>Respondent 35</t>
  </si>
  <si>
    <t>Respondent 36</t>
  </si>
  <si>
    <t>Respondent 37</t>
  </si>
  <si>
    <t>Respondent 38</t>
  </si>
  <si>
    <t>Respondent 39</t>
  </si>
  <si>
    <t>Respondent 40</t>
  </si>
  <si>
    <t>Respondent 41</t>
  </si>
  <si>
    <t>Respondent 42</t>
  </si>
  <si>
    <t>Respondent 43</t>
  </si>
  <si>
    <t>Respondent 44</t>
  </si>
  <si>
    <t>Respondent 45</t>
  </si>
  <si>
    <t>Respondent 46</t>
  </si>
  <si>
    <t>Respondent 47</t>
  </si>
  <si>
    <t>Respondent 48</t>
  </si>
  <si>
    <t>Respondent 49</t>
  </si>
  <si>
    <t>Respondent 50</t>
  </si>
  <si>
    <t>Feedback</t>
  </si>
  <si>
    <r>
      <t>Sentiment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Select from drop down box.</t>
    </r>
  </si>
  <si>
    <r>
      <t xml:space="preserve">Feedback topic
</t>
    </r>
    <r>
      <rPr>
        <sz val="8"/>
        <color theme="1"/>
        <rFont val="Calibri"/>
        <family val="2"/>
        <scheme val="minor"/>
      </rPr>
      <t>Type a topic</t>
    </r>
  </si>
  <si>
    <t>Count of Sentiment
Select from drop down box.</t>
  </si>
  <si>
    <t>Column Labels</t>
  </si>
  <si>
    <t>EXAMPLE FEEDBACK. REPLACE WITH REAL FEEDBACK</t>
  </si>
  <si>
    <t>negative</t>
  </si>
  <si>
    <t>snack range</t>
  </si>
  <si>
    <t>neutral</t>
  </si>
  <si>
    <t>positive</t>
  </si>
  <si>
    <t>drink options</t>
  </si>
  <si>
    <t>customer service</t>
  </si>
  <si>
    <t>1. Enter each response in column B, one sentence/topic per line.</t>
  </si>
  <si>
    <t>sandwich fillings</t>
  </si>
  <si>
    <t>2. In column C, select whether the feedback is positive, negative or neutral</t>
  </si>
  <si>
    <t>3. In column D, enter a topic based on what the feedback applied to, eg 'customer service', 'lack of healthy drinks' etc. Aim to use a consistent set of terms so that the table can count how many times each term is used.</t>
  </si>
  <si>
    <t>4.  Click anywhere in the table (to the right).</t>
  </si>
  <si>
    <t>5. Click the 'PivotTable tools' menu option (top of screen)</t>
  </si>
  <si>
    <t>6. Click 'Refresh' button.</t>
  </si>
  <si>
    <t>7. The table and charts will update.</t>
  </si>
  <si>
    <t>8. The charts display how much of the feedback per topic was positive, negative, or neutral.</t>
  </si>
  <si>
    <t>Q11) Gender</t>
  </si>
  <si>
    <t>Male</t>
  </si>
  <si>
    <t>Female</t>
  </si>
  <si>
    <t>Q12) Age group</t>
  </si>
  <si>
    <t>18-20years</t>
  </si>
  <si>
    <t>21-30years</t>
  </si>
  <si>
    <t>31-44years</t>
  </si>
  <si>
    <t>45-60years</t>
  </si>
  <si>
    <t>60+ years</t>
  </si>
  <si>
    <t>Q13) What is your postcode?</t>
  </si>
  <si>
    <t>Postcode</t>
  </si>
  <si>
    <t>Count of Postcode</t>
  </si>
  <si>
    <t>1. Enter each postcode in column C, one postcode per line.</t>
  </si>
  <si>
    <t>5. The table will update.</t>
  </si>
  <si>
    <t>Agreement scale</t>
  </si>
  <si>
    <t>Sentiment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</si>
</sst>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9" fontId="2" fillId="0" borderId="0" xfId="1" applyFon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pivotButton="1"/>
    <xf numFmtId="0" fontId="0" fillId="0" borderId="1" xfId="0" applyBorder="1"/>
    <xf numFmtId="0" fontId="0" fillId="3" borderId="0" xfId="0" applyFill="1" applyAlignment="1">
      <alignment wrapText="1"/>
    </xf>
    <xf numFmtId="0" fontId="0" fillId="0" borderId="2" xfId="0" applyBorder="1"/>
    <xf numFmtId="0" fontId="0" fillId="0" borderId="8" xfId="0" applyBorder="1"/>
    <xf numFmtId="0" fontId="0" fillId="2" borderId="0" xfId="0" applyFill="1" applyAlignment="1">
      <alignment horizontal="center"/>
    </xf>
    <xf numFmtId="0" fontId="2" fillId="0" borderId="5" xfId="0" applyFont="1" applyBorder="1"/>
    <xf numFmtId="0" fontId="2" fillId="0" borderId="3" xfId="0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9" fontId="2" fillId="4" borderId="7" xfId="1" applyFont="1" applyFill="1" applyBorder="1" applyAlignment="1">
      <alignment horizontal="center"/>
    </xf>
    <xf numFmtId="9" fontId="0" fillId="4" borderId="9" xfId="1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/>
    <xf numFmtId="49" fontId="0" fillId="0" borderId="0" xfId="0" applyNumberFormat="1"/>
    <xf numFmtId="49" fontId="2" fillId="2" borderId="0" xfId="1" applyNumberFormat="1" applyFont="1" applyFill="1"/>
    <xf numFmtId="49" fontId="0" fillId="0" borderId="0" xfId="1" applyNumberFormat="1" applyFont="1" applyFill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2" fillId="2" borderId="1" xfId="0" quotePrefix="1" applyFont="1" applyFill="1" applyBorder="1"/>
    <xf numFmtId="0" fontId="2" fillId="2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10" xfId="0" applyBorder="1" applyAlignment="1">
      <alignment vertical="center" wrapText="1"/>
    </xf>
    <xf numFmtId="164" fontId="0" fillId="0" borderId="10" xfId="0" applyNumberForma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/>
    </xf>
    <xf numFmtId="164" fontId="0" fillId="0" borderId="14" xfId="0" applyNumberForma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/>
  </cellXfs>
  <cellStyles count="2">
    <cellStyle name="Normal" xfId="0" builtinId="0"/>
    <cellStyle name="Percent" xfId="1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4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6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Which one of the following options best describes your link to this organisation?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'Q1'!$C$3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'Q1'!$A$4:$A$8</c:f>
              <c:strCache>
                <c:ptCount val="5"/>
                <c:pt idx="0">
                  <c:v>Visitor</c:v>
                </c:pt>
                <c:pt idx="1">
                  <c:v>Member</c:v>
                </c:pt>
                <c:pt idx="2">
                  <c:v>Staff</c:v>
                </c:pt>
                <c:pt idx="3">
                  <c:v>Patient</c:v>
                </c:pt>
                <c:pt idx="4">
                  <c:v>Other*</c:v>
                </c:pt>
              </c:strCache>
            </c:strRef>
          </c:cat>
          <c:val>
            <c:numRef>
              <c:f>'Q1'!$C$4:$C$8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7-4B77-88B0-FA5F6FC6B1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Have you noticed the menu items being labelled as GREEN, AMBER and RED?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'Q4'!$C$3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'Q4'!$A$4:$A$5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'Q4'!$C$4:$C$5</c:f>
              <c:numCache>
                <c:formatCode>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3-4328-845D-E16F49814F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What do you think the GREEN label means? 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'Q5'!$C$3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'Q5'!$A$4:$A$7</c:f>
              <c:strCache>
                <c:ptCount val="4"/>
                <c:pt idx="0">
                  <c:v>Healthy choice</c:v>
                </c:pt>
                <c:pt idx="1">
                  <c:v>The food/drink is the colour green</c:v>
                </c:pt>
                <c:pt idx="2">
                  <c:v>Cheapest option</c:v>
                </c:pt>
                <c:pt idx="3">
                  <c:v>Unsure/I don’t know</c:v>
                </c:pt>
              </c:strCache>
            </c:strRef>
          </c:cat>
          <c:val>
            <c:numRef>
              <c:f>'Q5'!$C$4:$C$7</c:f>
              <c:numCache>
                <c:formatCode>0%</c:formatCode>
                <c:ptCount val="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8-469B-83BD-55A91097D9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What do you think the GREEN label means? 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'Q5'!$A$4:$A$7</c:f>
              <c:strCache>
                <c:ptCount val="4"/>
                <c:pt idx="0">
                  <c:v>Healthy choice</c:v>
                </c:pt>
                <c:pt idx="1">
                  <c:v>The food/drink is the colour green</c:v>
                </c:pt>
                <c:pt idx="2">
                  <c:v>Cheapest option</c:v>
                </c:pt>
                <c:pt idx="3">
                  <c:v>Unsure/I don’t know</c:v>
                </c:pt>
              </c:strCache>
            </c:strRef>
          </c:cat>
          <c:val>
            <c:numRef>
              <c:f>'Q5'!$B$4:$B$7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C-4CEB-88B7-BC7DA2051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8074112"/>
        <c:axId val="137493824"/>
      </c:barChart>
      <c:catAx>
        <c:axId val="13807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7493824"/>
        <c:crosses val="autoZero"/>
        <c:auto val="1"/>
        <c:lblAlgn val="ctr"/>
        <c:lblOffset val="100"/>
        <c:noMultiLvlLbl val="0"/>
      </c:catAx>
      <c:valAx>
        <c:axId val="137493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3807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What influenced your purchase from the retail outlet today? 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'Q6'!$C$3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'Q6'!$A$4:$A$9</c:f>
              <c:strCache>
                <c:ptCount val="6"/>
                <c:pt idx="0">
                  <c:v>The GREEN, AMBER and RED labels</c:v>
                </c:pt>
                <c:pt idx="1">
                  <c:v>The price of the food/drink</c:v>
                </c:pt>
                <c:pt idx="2">
                  <c:v>New food/drink options available</c:v>
                </c:pt>
                <c:pt idx="3">
                  <c:v>My preference of food/drink</c:v>
                </c:pt>
                <c:pt idx="4">
                  <c:v>The appearance/presentation</c:v>
                </c:pt>
                <c:pt idx="5">
                  <c:v>Unsure/I don’t know</c:v>
                </c:pt>
              </c:strCache>
            </c:strRef>
          </c:cat>
          <c:val>
            <c:numRef>
              <c:f>'Q6'!$C$4:$C$9</c:f>
              <c:numCache>
                <c:formatCode>0%</c:formatCode>
                <c:ptCount val="6"/>
                <c:pt idx="0">
                  <c:v>4.7619047619047616E-2</c:v>
                </c:pt>
                <c:pt idx="1">
                  <c:v>9.5238095238095233E-2</c:v>
                </c:pt>
                <c:pt idx="2">
                  <c:v>0.14285714285714285</c:v>
                </c:pt>
                <c:pt idx="3">
                  <c:v>0.19047619047619047</c:v>
                </c:pt>
                <c:pt idx="4">
                  <c:v>0.23809523809523808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D-4A24-B712-6C81055213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What influenced your purchase from the retail outlet today?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'Q6'!$A$4:$A$9</c:f>
              <c:strCache>
                <c:ptCount val="6"/>
                <c:pt idx="0">
                  <c:v>The GREEN, AMBER and RED labels</c:v>
                </c:pt>
                <c:pt idx="1">
                  <c:v>The price of the food/drink</c:v>
                </c:pt>
                <c:pt idx="2">
                  <c:v>New food/drink options available</c:v>
                </c:pt>
                <c:pt idx="3">
                  <c:v>My preference of food/drink</c:v>
                </c:pt>
                <c:pt idx="4">
                  <c:v>The appearance/presentation</c:v>
                </c:pt>
                <c:pt idx="5">
                  <c:v>Unsure/I don’t know</c:v>
                </c:pt>
              </c:strCache>
            </c:strRef>
          </c:cat>
          <c:val>
            <c:numRef>
              <c:f>'Q6'!$B$4:$B$9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D-4008-B3DA-35BF4E7BB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8665984"/>
        <c:axId val="138012928"/>
      </c:barChart>
      <c:catAx>
        <c:axId val="13866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8012928"/>
        <c:crosses val="autoZero"/>
        <c:auto val="1"/>
        <c:lblAlgn val="ctr"/>
        <c:lblOffset val="100"/>
        <c:noMultiLvlLbl val="0"/>
      </c:catAx>
      <c:valAx>
        <c:axId val="138012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3866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[HC-Customer-survey-data-analysis-template-post.xlsx]Q7!PivotTable1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What other foods or drinks would you like this food outlet to sell?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'Q7'!$F$1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'Q7'!$E$2:$E$6</c:f>
              <c:strCache>
                <c:ptCount val="4"/>
                <c:pt idx="0">
                  <c:v>(blank)</c:v>
                </c:pt>
                <c:pt idx="1">
                  <c:v>sandwiches</c:v>
                </c:pt>
                <c:pt idx="2">
                  <c:v>kombucha</c:v>
                </c:pt>
                <c:pt idx="3">
                  <c:v>pies</c:v>
                </c:pt>
              </c:strCache>
            </c:strRef>
          </c:cat>
          <c:val>
            <c:numRef>
              <c:f>'Q7'!$F$2:$F$6</c:f>
              <c:numCache>
                <c:formatCode>General</c:formatCode>
                <c:ptCount val="4"/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1-4E83-80F7-AE58591B1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66496"/>
        <c:axId val="138014656"/>
      </c:barChart>
      <c:catAx>
        <c:axId val="1386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014656"/>
        <c:crosses val="autoZero"/>
        <c:auto val="1"/>
        <c:lblAlgn val="ctr"/>
        <c:lblOffset val="100"/>
        <c:noMultiLvlLbl val="0"/>
      </c:catAx>
      <c:valAx>
        <c:axId val="13801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66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[HC-Customer-survey-data-analysis-template-post.xlsx]Q7!PivotTable1</c:name>
    <c:fmtId val="3"/>
  </c:pivotSource>
  <c:chart>
    <c:title>
      <c:tx>
        <c:rich>
          <a:bodyPr/>
          <a:lstStyle/>
          <a:p>
            <a:pPr>
              <a:defRPr/>
            </a:pPr>
            <a:r>
              <a:rPr lang="en-AU"/>
              <a:t>What other foods or drinks would you like this food outlet to sell?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'Q7'!$F$1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'Q7'!$E$2:$E$6</c:f>
              <c:strCache>
                <c:ptCount val="4"/>
                <c:pt idx="0">
                  <c:v>(blank)</c:v>
                </c:pt>
                <c:pt idx="1">
                  <c:v>sandwiches</c:v>
                </c:pt>
                <c:pt idx="2">
                  <c:v>kombucha</c:v>
                </c:pt>
                <c:pt idx="3">
                  <c:v>pies</c:v>
                </c:pt>
              </c:strCache>
            </c:strRef>
          </c:cat>
          <c:val>
            <c:numRef>
              <c:f>'Q7'!$F$2:$F$6</c:f>
              <c:numCache>
                <c:formatCode>General</c:formatCode>
                <c:ptCount val="4"/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3-41A1-9C9E-849CD8655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[HC-Customer-survey-data-analysis-template-post.xlsx]Q8!PivotTable1</c:name>
    <c:fmtId val="4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What else could this food outlet, or organisation, do to encourage people to choose healthier foods or drinks?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'Q8'!$F$1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'Q8'!$E$2:$E$5</c:f>
              <c:strCache>
                <c:ptCount val="3"/>
                <c:pt idx="0">
                  <c:v>(blank)</c:v>
                </c:pt>
                <c:pt idx="1">
                  <c:v>lower prices</c:v>
                </c:pt>
                <c:pt idx="2">
                  <c:v>more visually appealing</c:v>
                </c:pt>
              </c:strCache>
            </c:strRef>
          </c:cat>
          <c:val>
            <c:numRef>
              <c:f>'Q8'!$F$2:$F$5</c:f>
              <c:numCache>
                <c:formatCode>General</c:formatCode>
                <c:ptCount val="3"/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35A-B70F-796C4A9A8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69568"/>
        <c:axId val="138017536"/>
      </c:barChart>
      <c:catAx>
        <c:axId val="13866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017536"/>
        <c:crosses val="autoZero"/>
        <c:auto val="1"/>
        <c:lblAlgn val="ctr"/>
        <c:lblOffset val="100"/>
        <c:noMultiLvlLbl val="0"/>
      </c:catAx>
      <c:valAx>
        <c:axId val="13801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66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[HC-Customer-survey-data-analysis-template-post.xlsx]Q8!PivotTable1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en-AU"/>
              <a:t>What else could this food outlet, or organisation, do to encourage people to choose healthier foods or drinks?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</c:pivotFmts>
    <c:plotArea>
      <c:layout/>
      <c:pieChart>
        <c:varyColors val="1"/>
        <c:ser>
          <c:idx val="0"/>
          <c:order val="0"/>
          <c:tx>
            <c:strRef>
              <c:f>'Q8'!$F$1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'Q8'!$E$2:$E$5</c:f>
              <c:strCache>
                <c:ptCount val="3"/>
                <c:pt idx="0">
                  <c:v>(blank)</c:v>
                </c:pt>
                <c:pt idx="1">
                  <c:v>lower prices</c:v>
                </c:pt>
                <c:pt idx="2">
                  <c:v>more visually appealing</c:v>
                </c:pt>
              </c:strCache>
            </c:strRef>
          </c:cat>
          <c:val>
            <c:numRef>
              <c:f>'Q8'!$F$2:$F$5</c:f>
              <c:numCache>
                <c:formatCode>General</c:formatCode>
                <c:ptCount val="3"/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1-4447-A65F-0FEBE7433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How much do you agree with the following statements?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'Q9'!$H$2</c:f>
              <c:strCache>
                <c:ptCount val="1"/>
                <c:pt idx="0">
                  <c:v>1. Strongly disagree</c:v>
                </c:pt>
              </c:strCache>
            </c:strRef>
          </c:tx>
          <c:invertIfNegative val="0"/>
          <c:cat>
            <c:strRef>
              <c:f>'Q9'!$I$1:$K$1</c:f>
              <c:strCache>
                <c:ptCount val="3"/>
                <c:pt idx="0">
                  <c:v>I am happy with the range of healthy food and drink options in this food outlet</c:v>
                </c:pt>
                <c:pt idx="1">
                  <c:v>I support this food outlet continuing to offer healthier food and drinks</c:v>
                </c:pt>
                <c:pt idx="2">
                  <c:v>All &lt;insert setting e.g. hospitals, leisure centres&gt; should be offering healthier food and drinks for their staff and visitors</c:v>
                </c:pt>
              </c:strCache>
            </c:strRef>
          </c:cat>
          <c:val>
            <c:numRef>
              <c:f>'Q9'!$I$2:$K$2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5-4D05-BEF9-42D77A0A6D1E}"/>
            </c:ext>
          </c:extLst>
        </c:ser>
        <c:ser>
          <c:idx val="1"/>
          <c:order val="1"/>
          <c:tx>
            <c:strRef>
              <c:f>'Q9'!$H$3</c:f>
              <c:strCache>
                <c:ptCount val="1"/>
                <c:pt idx="0">
                  <c:v>2. Disagree</c:v>
                </c:pt>
              </c:strCache>
            </c:strRef>
          </c:tx>
          <c:invertIfNegative val="0"/>
          <c:cat>
            <c:strRef>
              <c:f>'Q9'!$I$1:$K$1</c:f>
              <c:strCache>
                <c:ptCount val="3"/>
                <c:pt idx="0">
                  <c:v>I am happy with the range of healthy food and drink options in this food outlet</c:v>
                </c:pt>
                <c:pt idx="1">
                  <c:v>I support this food outlet continuing to offer healthier food and drinks</c:v>
                </c:pt>
                <c:pt idx="2">
                  <c:v>All &lt;insert setting e.g. hospitals, leisure centres&gt; should be offering healthier food and drinks for their staff and visitors</c:v>
                </c:pt>
              </c:strCache>
            </c:strRef>
          </c:cat>
          <c:val>
            <c:numRef>
              <c:f>'Q9'!$I$3:$K$3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5-4D05-BEF9-42D77A0A6D1E}"/>
            </c:ext>
          </c:extLst>
        </c:ser>
        <c:ser>
          <c:idx val="2"/>
          <c:order val="2"/>
          <c:tx>
            <c:strRef>
              <c:f>'Q9'!$H$4</c:f>
              <c:strCache>
                <c:ptCount val="1"/>
                <c:pt idx="0">
                  <c:v>3. Neither agree nor disagree</c:v>
                </c:pt>
              </c:strCache>
            </c:strRef>
          </c:tx>
          <c:invertIfNegative val="0"/>
          <c:cat>
            <c:strRef>
              <c:f>'Q9'!$I$1:$K$1</c:f>
              <c:strCache>
                <c:ptCount val="3"/>
                <c:pt idx="0">
                  <c:v>I am happy with the range of healthy food and drink options in this food outlet</c:v>
                </c:pt>
                <c:pt idx="1">
                  <c:v>I support this food outlet continuing to offer healthier food and drinks</c:v>
                </c:pt>
                <c:pt idx="2">
                  <c:v>All &lt;insert setting e.g. hospitals, leisure centres&gt; should be offering healthier food and drinks for their staff and visitors</c:v>
                </c:pt>
              </c:strCache>
            </c:strRef>
          </c:cat>
          <c:val>
            <c:numRef>
              <c:f>'Q9'!$I$4:$K$4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45-4D05-BEF9-42D77A0A6D1E}"/>
            </c:ext>
          </c:extLst>
        </c:ser>
        <c:ser>
          <c:idx val="3"/>
          <c:order val="3"/>
          <c:tx>
            <c:strRef>
              <c:f>'Q9'!$H$5</c:f>
              <c:strCache>
                <c:ptCount val="1"/>
                <c:pt idx="0">
                  <c:v>4. Agree</c:v>
                </c:pt>
              </c:strCache>
            </c:strRef>
          </c:tx>
          <c:invertIfNegative val="0"/>
          <c:cat>
            <c:strRef>
              <c:f>'Q9'!$I$1:$K$1</c:f>
              <c:strCache>
                <c:ptCount val="3"/>
                <c:pt idx="0">
                  <c:v>I am happy with the range of healthy food and drink options in this food outlet</c:v>
                </c:pt>
                <c:pt idx="1">
                  <c:v>I support this food outlet continuing to offer healthier food and drinks</c:v>
                </c:pt>
                <c:pt idx="2">
                  <c:v>All &lt;insert setting e.g. hospitals, leisure centres&gt; should be offering healthier food and drinks for their staff and visitors</c:v>
                </c:pt>
              </c:strCache>
            </c:strRef>
          </c:cat>
          <c:val>
            <c:numRef>
              <c:f>'Q9'!$I$5:$K$5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45-4D05-BEF9-42D77A0A6D1E}"/>
            </c:ext>
          </c:extLst>
        </c:ser>
        <c:ser>
          <c:idx val="4"/>
          <c:order val="4"/>
          <c:tx>
            <c:strRef>
              <c:f>'Q9'!$H$6</c:f>
              <c:strCache>
                <c:ptCount val="1"/>
                <c:pt idx="0">
                  <c:v>5. Strongly agree</c:v>
                </c:pt>
              </c:strCache>
            </c:strRef>
          </c:tx>
          <c:invertIfNegative val="0"/>
          <c:cat>
            <c:strRef>
              <c:f>'Q9'!$I$1:$K$1</c:f>
              <c:strCache>
                <c:ptCount val="3"/>
                <c:pt idx="0">
                  <c:v>I am happy with the range of healthy food and drink options in this food outlet</c:v>
                </c:pt>
                <c:pt idx="1">
                  <c:v>I support this food outlet continuing to offer healthier food and drinks</c:v>
                </c:pt>
                <c:pt idx="2">
                  <c:v>All &lt;insert setting e.g. hospitals, leisure centres&gt; should be offering healthier food and drinks for their staff and visitors</c:v>
                </c:pt>
              </c:strCache>
            </c:strRef>
          </c:cat>
          <c:val>
            <c:numRef>
              <c:f>'Q9'!$I$6:$K$6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45-4D05-BEF9-42D77A0A6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67478784"/>
        <c:axId val="138708672"/>
      </c:barChart>
      <c:catAx>
        <c:axId val="167478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8708672"/>
        <c:crosses val="autoZero"/>
        <c:auto val="1"/>
        <c:lblAlgn val="ctr"/>
        <c:lblOffset val="100"/>
        <c:noMultiLvlLbl val="0"/>
      </c:catAx>
      <c:valAx>
        <c:axId val="1387086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67478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Which one of the following options best describes your link to this organisation?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'Q1'!$A$4:$A$8</c:f>
              <c:strCache>
                <c:ptCount val="5"/>
                <c:pt idx="0">
                  <c:v>Visitor</c:v>
                </c:pt>
                <c:pt idx="1">
                  <c:v>Member</c:v>
                </c:pt>
                <c:pt idx="2">
                  <c:v>Staff</c:v>
                </c:pt>
                <c:pt idx="3">
                  <c:v>Patient</c:v>
                </c:pt>
                <c:pt idx="4">
                  <c:v>Other*</c:v>
                </c:pt>
              </c:strCache>
            </c:strRef>
          </c:cat>
          <c:val>
            <c:numRef>
              <c:f>'Q1'!$B$4:$B$8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F-4DEB-8CA3-4F4F7095E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2492800"/>
        <c:axId val="113944256"/>
      </c:barChart>
      <c:catAx>
        <c:axId val="132492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3944256"/>
        <c:crosses val="autoZero"/>
        <c:auto val="1"/>
        <c:lblAlgn val="ctr"/>
        <c:lblOffset val="100"/>
        <c:noMultiLvlLbl val="0"/>
      </c:catAx>
      <c:valAx>
        <c:axId val="1139442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3249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'Q9'!$N$2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cat>
            <c:strRef>
              <c:f>'Q9'!$O$1:$Q$1</c:f>
              <c:strCache>
                <c:ptCount val="3"/>
                <c:pt idx="0">
                  <c:v>I am happy with the range of healthy food and drink options in this food outlet</c:v>
                </c:pt>
                <c:pt idx="1">
                  <c:v>I support this food outlet continuing to offer healthier food and drinks</c:v>
                </c:pt>
                <c:pt idx="2">
                  <c:v>All &lt;insert setting e.g. hospitals, leisure centres&gt; should be offering healthier food and drinks for their staff and visitors</c:v>
                </c:pt>
              </c:strCache>
            </c:strRef>
          </c:cat>
          <c:val>
            <c:numRef>
              <c:f>'Q9'!$O$2:$Q$2</c:f>
              <c:numCache>
                <c:formatCode>0.0</c:formatCode>
                <c:ptCount val="3"/>
                <c:pt idx="0">
                  <c:v>2.1111111111111112</c:v>
                </c:pt>
                <c:pt idx="1">
                  <c:v>3</c:v>
                </c:pt>
                <c:pt idx="2">
                  <c:v>3.8888888888888888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A-41C9-8652-37D8D33137F6}"/>
            </c:ext>
          </c:extLst>
        </c:ser>
        <c:ser>
          <c:idx val="1"/>
          <c:order val="1"/>
          <c:tx>
            <c:strRef>
              <c:f>'Q9'!$N$3</c:f>
              <c:strCache>
                <c:ptCount val="1"/>
                <c:pt idx="0">
                  <c:v>median</c:v>
                </c:pt>
              </c:strCache>
            </c:strRef>
          </c:tx>
          <c:invertIfNegative val="0"/>
          <c:cat>
            <c:strRef>
              <c:f>'Q9'!$O$1:$Q$1</c:f>
              <c:strCache>
                <c:ptCount val="3"/>
                <c:pt idx="0">
                  <c:v>I am happy with the range of healthy food and drink options in this food outlet</c:v>
                </c:pt>
                <c:pt idx="1">
                  <c:v>I support this food outlet continuing to offer healthier food and drinks</c:v>
                </c:pt>
                <c:pt idx="2">
                  <c:v>All &lt;insert setting e.g. hospitals, leisure centres&gt; should be offering healthier food and drinks for their staff and visitors</c:v>
                </c:pt>
              </c:strCache>
            </c:strRef>
          </c:cat>
          <c:val>
            <c:numRef>
              <c:f>'Q9'!$O$3:$Q$3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A-41C9-8652-37D8D33137F6}"/>
            </c:ext>
          </c:extLst>
        </c:ser>
        <c:ser>
          <c:idx val="2"/>
          <c:order val="2"/>
          <c:tx>
            <c:strRef>
              <c:f>'Q9'!$N$4</c:f>
              <c:strCache>
                <c:ptCount val="1"/>
                <c:pt idx="0">
                  <c:v>mode</c:v>
                </c:pt>
              </c:strCache>
            </c:strRef>
          </c:tx>
          <c:invertIfNegative val="0"/>
          <c:cat>
            <c:strRef>
              <c:f>'Q9'!$O$1:$Q$1</c:f>
              <c:strCache>
                <c:ptCount val="3"/>
                <c:pt idx="0">
                  <c:v>I am happy with the range of healthy food and drink options in this food outlet</c:v>
                </c:pt>
                <c:pt idx="1">
                  <c:v>I support this food outlet continuing to offer healthier food and drinks</c:v>
                </c:pt>
                <c:pt idx="2">
                  <c:v>All &lt;insert setting e.g. hospitals, leisure centres&gt; should be offering healthier food and drinks for their staff and visitors</c:v>
                </c:pt>
              </c:strCache>
            </c:strRef>
          </c:cat>
          <c:val>
            <c:numRef>
              <c:f>'Q9'!$O$4:$Q$4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2A-41C9-8652-37D8D331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79808"/>
        <c:axId val="138710976"/>
      </c:barChart>
      <c:catAx>
        <c:axId val="167479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710976"/>
        <c:crosses val="autoZero"/>
        <c:auto val="1"/>
        <c:lblAlgn val="ctr"/>
        <c:lblOffset val="100"/>
        <c:noMultiLvlLbl val="0"/>
      </c:catAx>
      <c:valAx>
        <c:axId val="138710976"/>
        <c:scaling>
          <c:orientation val="minMax"/>
          <c:max val="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67479808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[HC-Customer-survey-data-analysis-template-post.xlsx]Q10!PivotTable1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AU"/>
              <a:t>Do you have any other feedback?</a:t>
            </a:r>
          </a:p>
          <a:p>
            <a:pPr>
              <a:defRPr/>
            </a:pPr>
            <a:r>
              <a:rPr lang="en-AU"/>
              <a:t>(Sentiment and topic)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spPr>
          <a:solidFill>
            <a:schemeClr val="accent6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0000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'Q10'!$G$1:$G$2</c:f>
              <c:strCache>
                <c:ptCount val="1"/>
                <c:pt idx="0">
                  <c:v>negative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'Q10'!$F$3:$F$8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'Q10'!$G$3:$G$8</c:f>
              <c:numCache>
                <c:formatCode>General</c:formatCode>
                <c:ptCount val="5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9-4AF6-8B8F-3A1E1DC897F8}"/>
            </c:ext>
          </c:extLst>
        </c:ser>
        <c:ser>
          <c:idx val="1"/>
          <c:order val="1"/>
          <c:tx>
            <c:strRef>
              <c:f>'Q10'!$H$1:$H$2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'Q10'!$F$3:$F$8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'Q10'!$H$3:$H$8</c:f>
              <c:numCache>
                <c:formatCode>General</c:formatCode>
                <c:ptCount val="5"/>
                <c:pt idx="1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9-4AF6-8B8F-3A1E1DC897F8}"/>
            </c:ext>
          </c:extLst>
        </c:ser>
        <c:ser>
          <c:idx val="2"/>
          <c:order val="2"/>
          <c:tx>
            <c:strRef>
              <c:f>'Q10'!$I$1:$I$2</c:f>
              <c:strCache>
                <c:ptCount val="1"/>
                <c:pt idx="0">
                  <c:v>positive</c:v>
                </c:pt>
              </c:strCache>
            </c:strRef>
          </c:tx>
          <c:invertIfNegative val="0"/>
          <c:cat>
            <c:strRef>
              <c:f>'Q10'!$F$3:$F$8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'Q10'!$I$3:$I$8</c:f>
              <c:numCache>
                <c:formatCode>General</c:formatCode>
                <c:ptCount val="5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F9-4AF6-8B8F-3A1E1DC897F8}"/>
            </c:ext>
          </c:extLst>
        </c:ser>
        <c:ser>
          <c:idx val="3"/>
          <c:order val="3"/>
          <c:tx>
            <c:strRef>
              <c:f>'Q10'!$J$1:$J$2</c:f>
              <c:strCache>
                <c:ptCount val="1"/>
                <c:pt idx="0">
                  <c:v>(blank)</c:v>
                </c:pt>
              </c:strCache>
            </c:strRef>
          </c:tx>
          <c:invertIfNegative val="0"/>
          <c:cat>
            <c:strRef>
              <c:f>'Q10'!$F$3:$F$8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'Q10'!$J$3:$J$8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F8F9-4AF6-8B8F-3A1E1DC89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7656832"/>
        <c:axId val="138713856"/>
      </c:barChart>
      <c:catAx>
        <c:axId val="177656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8713856"/>
        <c:crosses val="autoZero"/>
        <c:auto val="1"/>
        <c:lblAlgn val="ctr"/>
        <c:lblOffset val="100"/>
        <c:noMultiLvlLbl val="0"/>
      </c:catAx>
      <c:valAx>
        <c:axId val="1387138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77656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[HC-Customer-survey-data-analysis-template-post.xlsx]Q10!PivotTable1</c:name>
    <c:fmtId val="3"/>
  </c:pivotSource>
  <c:chart>
    <c:title>
      <c:tx>
        <c:rich>
          <a:bodyPr/>
          <a:lstStyle/>
          <a:p>
            <a:pPr>
              <a:defRPr/>
            </a:pPr>
            <a:r>
              <a:rPr lang="en-AU" sz="1800" b="1" i="0" baseline="0">
                <a:effectLst/>
              </a:rPr>
              <a:t>Do you have any other feedback?</a:t>
            </a:r>
            <a:endParaRPr lang="en-AU">
              <a:effectLst/>
            </a:endParaRPr>
          </a:p>
          <a:p>
            <a:pPr>
              <a:defRPr/>
            </a:pPr>
            <a:r>
              <a:rPr lang="en-AU" sz="1800" b="1" i="0" baseline="0">
                <a:effectLst/>
              </a:rPr>
              <a:t>(Sentiment and topic)</a:t>
            </a:r>
            <a:endParaRPr lang="en-AU">
              <a:effectLst/>
            </a:endParaRPr>
          </a:p>
        </c:rich>
      </c:tx>
      <c:overlay val="0"/>
    </c:title>
    <c:autoTitleDeleted val="0"/>
    <c:pivotFmts>
      <c:pivotFmt>
        <c:idx val="0"/>
        <c:spPr>
          <a:solidFill>
            <a:srgbClr val="FF0000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'Q10'!$G$1:$G$2</c:f>
              <c:strCache>
                <c:ptCount val="1"/>
                <c:pt idx="0">
                  <c:v>negative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'Q10'!$F$3:$F$8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'Q10'!$G$3:$G$8</c:f>
              <c:numCache>
                <c:formatCode>General</c:formatCode>
                <c:ptCount val="5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8-411F-9A34-73107B46A658}"/>
            </c:ext>
          </c:extLst>
        </c:ser>
        <c:ser>
          <c:idx val="1"/>
          <c:order val="1"/>
          <c:tx>
            <c:strRef>
              <c:f>'Q10'!$H$1:$H$2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'Q10'!$F$3:$F$8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'Q10'!$H$3:$H$8</c:f>
              <c:numCache>
                <c:formatCode>General</c:formatCode>
                <c:ptCount val="5"/>
                <c:pt idx="1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8-411F-9A34-73107B46A658}"/>
            </c:ext>
          </c:extLst>
        </c:ser>
        <c:ser>
          <c:idx val="2"/>
          <c:order val="2"/>
          <c:tx>
            <c:strRef>
              <c:f>'Q10'!$I$1:$I$2</c:f>
              <c:strCache>
                <c:ptCount val="1"/>
                <c:pt idx="0">
                  <c:v>positive</c:v>
                </c:pt>
              </c:strCache>
            </c:strRef>
          </c:tx>
          <c:invertIfNegative val="0"/>
          <c:cat>
            <c:strRef>
              <c:f>'Q10'!$F$3:$F$8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'Q10'!$I$3:$I$8</c:f>
              <c:numCache>
                <c:formatCode>General</c:formatCode>
                <c:ptCount val="5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8-411F-9A34-73107B46A658}"/>
            </c:ext>
          </c:extLst>
        </c:ser>
        <c:ser>
          <c:idx val="3"/>
          <c:order val="3"/>
          <c:tx>
            <c:strRef>
              <c:f>'Q10'!$J$1:$J$2</c:f>
              <c:strCache>
                <c:ptCount val="1"/>
                <c:pt idx="0">
                  <c:v>(blank)</c:v>
                </c:pt>
              </c:strCache>
            </c:strRef>
          </c:tx>
          <c:invertIfNegative val="0"/>
          <c:cat>
            <c:strRef>
              <c:f>'Q10'!$F$3:$F$8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'Q10'!$J$3:$J$8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31D8-411F-9A34-73107B46A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7657856"/>
        <c:axId val="157016640"/>
      </c:barChart>
      <c:catAx>
        <c:axId val="177657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016640"/>
        <c:crosses val="autoZero"/>
        <c:auto val="1"/>
        <c:lblAlgn val="ctr"/>
        <c:lblOffset val="100"/>
        <c:noMultiLvlLbl val="0"/>
      </c:catAx>
      <c:valAx>
        <c:axId val="1570166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76578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Gender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'Q11'!$C$3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'Q11'!$A$4:$A$5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'Q11'!$C$4:$C$5</c:f>
              <c:numCache>
                <c:formatCode>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F-43D6-9867-401F758779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Gender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'Q11'!$B$3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'Q11'!$A$4:$A$5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'Q11'!$B$4:$B$5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3-4FE2-BC32-BC7C6FFDB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7860608"/>
        <c:axId val="157018944"/>
      </c:barChart>
      <c:catAx>
        <c:axId val="177860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018944"/>
        <c:crosses val="autoZero"/>
        <c:auto val="1"/>
        <c:lblAlgn val="ctr"/>
        <c:lblOffset val="100"/>
        <c:noMultiLvlLbl val="0"/>
      </c:catAx>
      <c:valAx>
        <c:axId val="157018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786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Age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'Q12'!$C$3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'Q12'!$A$4:$A$8</c:f>
              <c:strCache>
                <c:ptCount val="5"/>
                <c:pt idx="0">
                  <c:v>18-20years</c:v>
                </c:pt>
                <c:pt idx="1">
                  <c:v>21-30years</c:v>
                </c:pt>
                <c:pt idx="2">
                  <c:v>31-44years</c:v>
                </c:pt>
                <c:pt idx="3">
                  <c:v>45-60years</c:v>
                </c:pt>
                <c:pt idx="4">
                  <c:v>60+ years</c:v>
                </c:pt>
              </c:strCache>
            </c:strRef>
          </c:cat>
          <c:val>
            <c:numRef>
              <c:f>'Q12'!$C$4:$C$8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D-4B1F-B0A1-6DD6C56028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Age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'Q12'!$B$3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'Q12'!$A$4:$A$8</c:f>
              <c:strCache>
                <c:ptCount val="5"/>
                <c:pt idx="0">
                  <c:v>18-20years</c:v>
                </c:pt>
                <c:pt idx="1">
                  <c:v>21-30years</c:v>
                </c:pt>
                <c:pt idx="2">
                  <c:v>31-44years</c:v>
                </c:pt>
                <c:pt idx="3">
                  <c:v>45-60years</c:v>
                </c:pt>
                <c:pt idx="4">
                  <c:v>60+ years</c:v>
                </c:pt>
              </c:strCache>
            </c:strRef>
          </c:cat>
          <c:val>
            <c:numRef>
              <c:f>'Q12'!$B$4:$B$8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0-4767-B7F7-EF5FC3F84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7862656"/>
        <c:axId val="157021824"/>
      </c:barChart>
      <c:catAx>
        <c:axId val="177862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021824"/>
        <c:crosses val="autoZero"/>
        <c:auto val="1"/>
        <c:lblAlgn val="ctr"/>
        <c:lblOffset val="100"/>
        <c:noMultiLvlLbl val="0"/>
      </c:catAx>
      <c:valAx>
        <c:axId val="157021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786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[HC-Customer-survey-data-analysis-template-post.xlsx]Q1 other!PivotTable1</c:name>
    <c:fmtId val="0"/>
  </c:pivotSource>
  <c:chart>
    <c:title>
      <c:tx>
        <c:rich>
          <a:bodyPr/>
          <a:lstStyle/>
          <a:p>
            <a:pPr>
              <a:defRPr sz="1200"/>
            </a:pPr>
            <a:r>
              <a:rPr lang="en-AU" sz="1200" b="1" i="0" baseline="0">
                <a:effectLst/>
              </a:rPr>
              <a:t>Which one of the following options best describes your link to this organisation? </a:t>
            </a:r>
            <a:endParaRPr lang="en-AU" sz="1200">
              <a:effectLst/>
            </a:endParaRPr>
          </a:p>
          <a:p>
            <a:pPr>
              <a:defRPr sz="1200"/>
            </a:pPr>
            <a:r>
              <a:rPr lang="en-US" sz="1200" b="1" i="0" baseline="0">
                <a:effectLst/>
              </a:rPr>
              <a:t>- Other </a:t>
            </a:r>
            <a:endParaRPr lang="en-AU" sz="1200">
              <a:effectLst/>
            </a:endParaRP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 other'!$F$1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'Q1 other'!$E$2:$E$6</c:f>
              <c:strCache>
                <c:ptCount val="4"/>
                <c:pt idx="0">
                  <c:v>sample response 1</c:v>
                </c:pt>
                <c:pt idx="1">
                  <c:v>sample response 2</c:v>
                </c:pt>
                <c:pt idx="2">
                  <c:v>sample response 3</c:v>
                </c:pt>
                <c:pt idx="3">
                  <c:v>(blank)</c:v>
                </c:pt>
              </c:strCache>
            </c:strRef>
          </c:cat>
          <c:val>
            <c:numRef>
              <c:f>'Q1 other'!$F$2:$F$6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4-40A4-B5A9-18F9A6B60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32960"/>
        <c:axId val="113946560"/>
      </c:barChart>
      <c:catAx>
        <c:axId val="13623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3946560"/>
        <c:crosses val="autoZero"/>
        <c:auto val="1"/>
        <c:lblAlgn val="ctr"/>
        <c:lblOffset val="100"/>
        <c:noMultiLvlLbl val="0"/>
      </c:catAx>
      <c:valAx>
        <c:axId val="11394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232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[HC-Customer-survey-data-analysis-template-post.xlsx]Q1 other!PivotTable1</c:name>
    <c:fmtId val="1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 b="1" i="0" baseline="0">
                <a:effectLst/>
              </a:rPr>
              <a:t>Which one of the following options best describes your link to this organisation? </a:t>
            </a:r>
            <a:endParaRPr lang="en-AU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- Other 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'Q1 other'!$F$1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'Q1 other'!$E$2:$E$6</c:f>
              <c:strCache>
                <c:ptCount val="4"/>
                <c:pt idx="0">
                  <c:v>sample response 1</c:v>
                </c:pt>
                <c:pt idx="1">
                  <c:v>sample response 2</c:v>
                </c:pt>
                <c:pt idx="2">
                  <c:v>sample response 3</c:v>
                </c:pt>
                <c:pt idx="3">
                  <c:v>(blank)</c:v>
                </c:pt>
              </c:strCache>
            </c:strRef>
          </c:cat>
          <c:val>
            <c:numRef>
              <c:f>'Q1 other'!$F$2:$F$6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7-4280-BD03-68B48FAA7C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When you come to this organisation, how often would you you purchase foods or drinks from this food outlet?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'Q2'!$C$3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'Q2'!$A$4:$A$8</c:f>
              <c:strCache>
                <c:ptCount val="5"/>
                <c:pt idx="0">
                  <c:v>Every time</c:v>
                </c:pt>
                <c:pt idx="1">
                  <c:v>Most of the time</c:v>
                </c:pt>
                <c:pt idx="2">
                  <c:v>Sometimes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'Q2'!$C$4:$C$8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F-4C40-B944-737325DCDC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When you come to this organisation, how often would you you purchase foods or drinks from this food outlet?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'Q2'!$A$4:$A$8</c:f>
              <c:strCache>
                <c:ptCount val="5"/>
                <c:pt idx="0">
                  <c:v>Every time</c:v>
                </c:pt>
                <c:pt idx="1">
                  <c:v>Most of the time</c:v>
                </c:pt>
                <c:pt idx="2">
                  <c:v>Sometimes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'Q2'!$B$4:$B$8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0-44EB-8AC0-11360D919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3306496"/>
        <c:axId val="113950016"/>
      </c:barChart>
      <c:catAx>
        <c:axId val="123306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3950016"/>
        <c:crosses val="autoZero"/>
        <c:auto val="1"/>
        <c:lblAlgn val="ctr"/>
        <c:lblOffset val="100"/>
        <c:noMultiLvlLbl val="0"/>
      </c:catAx>
      <c:valAx>
        <c:axId val="113950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330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Have you noticed that this food outlet has changed its food and drink offerings?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'Q3'!$C$3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'Q3'!$A$4:$A$5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'Q3'!$C$4:$C$5</c:f>
              <c:numCache>
                <c:formatCode>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C-4E66-9CD7-8F77CADE87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[HC-Customer-survey-data-analysis-template-post.xlsx]Q3 if yes!PivotTable1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If 'yes', what did you notice.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 if yes'!$F$1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'Q3 if yes'!$E$2:$E$6</c:f>
              <c:strCache>
                <c:ptCount val="4"/>
                <c:pt idx="0">
                  <c:v>new flavoured drinks</c:v>
                </c:pt>
                <c:pt idx="1">
                  <c:v>new hot food</c:v>
                </c:pt>
                <c:pt idx="2">
                  <c:v>no chocolate</c:v>
                </c:pt>
                <c:pt idx="3">
                  <c:v>(blank)</c:v>
                </c:pt>
              </c:strCache>
            </c:strRef>
          </c:cat>
          <c:val>
            <c:numRef>
              <c:f>'Q3 if yes'!$F$2:$F$6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7-43CC-AB67-5AF7091D8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75936"/>
        <c:axId val="137488640"/>
      </c:barChart>
      <c:catAx>
        <c:axId val="13757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488640"/>
        <c:crosses val="autoZero"/>
        <c:auto val="1"/>
        <c:lblAlgn val="ctr"/>
        <c:lblOffset val="100"/>
        <c:noMultiLvlLbl val="0"/>
      </c:catAx>
      <c:valAx>
        <c:axId val="13748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7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[HC-Customer-survey-data-analysis-template-post.xlsx]Q3 if yes!PivotTable1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AU"/>
              <a:t>If 'yes', what did you notice.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'Q3 if yes'!$F$1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'Q3 if yes'!$E$2:$E$6</c:f>
              <c:strCache>
                <c:ptCount val="4"/>
                <c:pt idx="0">
                  <c:v>new flavoured drinks</c:v>
                </c:pt>
                <c:pt idx="1">
                  <c:v>new hot food</c:v>
                </c:pt>
                <c:pt idx="2">
                  <c:v>no chocolate</c:v>
                </c:pt>
                <c:pt idx="3">
                  <c:v>(blank)</c:v>
                </c:pt>
              </c:strCache>
            </c:strRef>
          </c:cat>
          <c:val>
            <c:numRef>
              <c:f>'Q3 if yes'!$F$2:$F$6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D-4840-B30B-CE18CB968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10</xdr:row>
      <xdr:rowOff>57150</xdr:rowOff>
    </xdr:from>
    <xdr:to>
      <xdr:col>2</xdr:col>
      <xdr:colOff>563880</xdr:colOff>
      <xdr:row>29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10</xdr:row>
      <xdr:rowOff>53340</xdr:rowOff>
    </xdr:from>
    <xdr:to>
      <xdr:col>10</xdr:col>
      <xdr:colOff>243840</xdr:colOff>
      <xdr:row>29</xdr:row>
      <xdr:rowOff>80010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102870</xdr:rowOff>
    </xdr:from>
    <xdr:to>
      <xdr:col>13</xdr:col>
      <xdr:colOff>533400</xdr:colOff>
      <xdr:row>11</xdr:row>
      <xdr:rowOff>468630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274320</xdr:colOff>
      <xdr:row>13</xdr:row>
      <xdr:rowOff>41910</xdr:rowOff>
    </xdr:from>
    <xdr:to>
      <xdr:col>13</xdr:col>
      <xdr:colOff>579120</xdr:colOff>
      <xdr:row>28</xdr:row>
      <xdr:rowOff>41910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8</xdr:row>
      <xdr:rowOff>26670</xdr:rowOff>
    </xdr:from>
    <xdr:to>
      <xdr:col>10</xdr:col>
      <xdr:colOff>1619250</xdr:colOff>
      <xdr:row>34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419100</xdr:colOff>
      <xdr:row>8</xdr:row>
      <xdr:rowOff>85724</xdr:rowOff>
    </xdr:from>
    <xdr:to>
      <xdr:col>18</xdr:col>
      <xdr:colOff>85726</xdr:colOff>
      <xdr:row>27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</xdr:colOff>
      <xdr:row>0</xdr:row>
      <xdr:rowOff>26670</xdr:rowOff>
    </xdr:from>
    <xdr:to>
      <xdr:col>19</xdr:col>
      <xdr:colOff>396240</xdr:colOff>
      <xdr:row>11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80010</xdr:colOff>
      <xdr:row>11</xdr:row>
      <xdr:rowOff>255270</xdr:rowOff>
    </xdr:from>
    <xdr:to>
      <xdr:col>19</xdr:col>
      <xdr:colOff>384810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</xdr:rowOff>
    </xdr:from>
    <xdr:to>
      <xdr:col>10</xdr:col>
      <xdr:colOff>281940</xdr:colOff>
      <xdr:row>16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38100</xdr:colOff>
      <xdr:row>1</xdr:row>
      <xdr:rowOff>30480</xdr:rowOff>
    </xdr:from>
    <xdr:to>
      <xdr:col>17</xdr:col>
      <xdr:colOff>83820</xdr:colOff>
      <xdr:row>16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3810</xdr:rowOff>
    </xdr:from>
    <xdr:to>
      <xdr:col>11</xdr:col>
      <xdr:colOff>22860</xdr:colOff>
      <xdr:row>18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594360</xdr:colOff>
      <xdr:row>2</xdr:row>
      <xdr:rowOff>0</xdr:rowOff>
    </xdr:from>
    <xdr:to>
      <xdr:col>20</xdr:col>
      <xdr:colOff>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491490</xdr:colOff>
      <xdr:row>0</xdr:row>
      <xdr:rowOff>148590</xdr:rowOff>
    </xdr:from>
    <xdr:to>
      <xdr:col>14</xdr:col>
      <xdr:colOff>83820</xdr:colOff>
      <xdr:row>12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480060</xdr:colOff>
      <xdr:row>13</xdr:row>
      <xdr:rowOff>110490</xdr:rowOff>
    </xdr:from>
    <xdr:to>
      <xdr:col>14</xdr:col>
      <xdr:colOff>60960</xdr:colOff>
      <xdr:row>30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10</xdr:row>
      <xdr:rowOff>87630</xdr:rowOff>
    </xdr:from>
    <xdr:to>
      <xdr:col>4</xdr:col>
      <xdr:colOff>129540</xdr:colOff>
      <xdr:row>30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220980</xdr:colOff>
      <xdr:row>10</xdr:row>
      <xdr:rowOff>144780</xdr:rowOff>
    </xdr:from>
    <xdr:to>
      <xdr:col>12</xdr:col>
      <xdr:colOff>236220</xdr:colOff>
      <xdr:row>30</xdr:row>
      <xdr:rowOff>179070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7</xdr:row>
      <xdr:rowOff>122344</xdr:rowOff>
    </xdr:from>
    <xdr:to>
      <xdr:col>6</xdr:col>
      <xdr:colOff>235374</xdr:colOff>
      <xdr:row>23</xdr:row>
      <xdr:rowOff>149014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102870</xdr:rowOff>
    </xdr:from>
    <xdr:to>
      <xdr:col>13</xdr:col>
      <xdr:colOff>533400</xdr:colOff>
      <xdr:row>11</xdr:row>
      <xdr:rowOff>468630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274320</xdr:colOff>
      <xdr:row>13</xdr:row>
      <xdr:rowOff>41910</xdr:rowOff>
    </xdr:from>
    <xdr:to>
      <xdr:col>13</xdr:col>
      <xdr:colOff>579120</xdr:colOff>
      <xdr:row>28</xdr:row>
      <xdr:rowOff>41910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111882</xdr:colOff>
      <xdr:row>7</xdr:row>
      <xdr:rowOff>182697</xdr:rowOff>
    </xdr:from>
    <xdr:to>
      <xdr:col>3</xdr:col>
      <xdr:colOff>246743</xdr:colOff>
      <xdr:row>22</xdr:row>
      <xdr:rowOff>43543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3810</xdr:rowOff>
    </xdr:from>
    <xdr:to>
      <xdr:col>0</xdr:col>
      <xdr:colOff>4282440</xdr:colOff>
      <xdr:row>28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4861560</xdr:colOff>
      <xdr:row>9</xdr:row>
      <xdr:rowOff>0</xdr:rowOff>
    </xdr:from>
    <xdr:to>
      <xdr:col>5</xdr:col>
      <xdr:colOff>426720</xdr:colOff>
      <xdr:row>30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3810</xdr:rowOff>
    </xdr:from>
    <xdr:to>
      <xdr:col>0</xdr:col>
      <xdr:colOff>4282440</xdr:colOff>
      <xdr:row>30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4861560</xdr:colOff>
      <xdr:row>11</xdr:row>
      <xdr:rowOff>0</xdr:rowOff>
    </xdr:from>
    <xdr:to>
      <xdr:col>5</xdr:col>
      <xdr:colOff>426720</xdr:colOff>
      <xdr:row>32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102870</xdr:rowOff>
    </xdr:from>
    <xdr:to>
      <xdr:col>13</xdr:col>
      <xdr:colOff>533400</xdr:colOff>
      <xdr:row>11</xdr:row>
      <xdr:rowOff>468630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274320</xdr:colOff>
      <xdr:row>13</xdr:row>
      <xdr:rowOff>41910</xdr:rowOff>
    </xdr:from>
    <xdr:to>
      <xdr:col>13</xdr:col>
      <xdr:colOff>579120</xdr:colOff>
      <xdr:row>28</xdr:row>
      <xdr:rowOff>41910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143.675919212961" createdVersion="4" refreshedVersion="4" minRefreshableVersion="3" recordCount="17" xr:uid="{00000000-000A-0000-FFFF-FFFF00000000}">
  <cacheSource type="worksheet">
    <worksheetSource ref="C1:C1048576" sheet="Q13"/>
  </cacheSource>
  <cacheFields count="1">
    <cacheField name="Postcode" numFmtId="49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447.561510069441" createdVersion="4" refreshedVersion="4" minRefreshableVersion="3" recordCount="18" xr:uid="{00000000-000A-0000-FFFF-FFFF01000000}">
  <cacheSource type="worksheet">
    <worksheetSource ref="C1:C1048576" sheet="Q1 other"/>
  </cacheSource>
  <cacheFields count="1">
    <cacheField name="'Other' responses" numFmtId="0">
      <sharedItems containsBlank="1" count="4">
        <s v="sample response 1"/>
        <s v="sample response 2"/>
        <s v="sample response 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447.574049537034" createdVersion="4" refreshedVersion="4" minRefreshableVersion="3" recordCount="18" xr:uid="{00000000-000A-0000-FFFF-FFFF02000000}">
  <cacheSource type="worksheet">
    <worksheetSource ref="C1:C1048576" sheet="Q3 if yes"/>
  </cacheSource>
  <cacheFields count="1">
    <cacheField name="'Other' responses" numFmtId="0">
      <sharedItems containsBlank="1" count="4">
        <s v="new hot food"/>
        <s v="new flavoured drinks"/>
        <s v="no chocolat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447.57414571759" createdVersion="4" refreshedVersion="4" minRefreshableVersion="3" recordCount="18" xr:uid="{00000000-000A-0000-FFFF-FFFF03000000}">
  <cacheSource type="worksheet">
    <worksheetSource ref="C1:C1048576" sheet="Q7"/>
  </cacheSource>
  <cacheFields count="1">
    <cacheField name="'Other' responses" numFmtId="0">
      <sharedItems containsBlank="1" count="4">
        <s v="sandwiches"/>
        <s v="kombucha"/>
        <s v="pi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447.576219328701" createdVersion="4" refreshedVersion="4" minRefreshableVersion="3" recordCount="18" xr:uid="{00000000-000A-0000-FFFF-FFFF04000000}">
  <cacheSource type="worksheet">
    <worksheetSource ref="C1:C1048576" sheet="Q8"/>
  </cacheSource>
  <cacheFields count="1">
    <cacheField name="'Other' responses" numFmtId="0">
      <sharedItems containsBlank="1" count="3">
        <s v="lower prices"/>
        <s v="more visually appealing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447.584752546296" createdVersion="4" refreshedVersion="4" minRefreshableVersion="3" recordCount="19" xr:uid="{00000000-000A-0000-FFFF-FFFF05000000}">
  <cacheSource type="worksheet">
    <worksheetSource ref="C1:D1048576" sheet="Q10"/>
  </cacheSource>
  <cacheFields count="2">
    <cacheField name="Sentiment_x000a_Select from drop down box." numFmtId="0">
      <sharedItems containsBlank="1" count="4">
        <s v="negative"/>
        <s v="neutral"/>
        <s v="positive"/>
        <m/>
      </sharedItems>
    </cacheField>
    <cacheField name="Feedback topic_x000a_Type a topic" numFmtId="0">
      <sharedItems containsBlank="1" count="5">
        <s v="snack range"/>
        <s v="drink options"/>
        <s v="customer service"/>
        <s v="sandwich filling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">
  <r>
    <x v="0"/>
  </r>
  <r>
    <x v="1"/>
  </r>
  <r>
    <x v="1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8">
  <r>
    <x v="0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8">
  <r>
    <x v="0"/>
  </r>
  <r>
    <x v="0"/>
  </r>
  <r>
    <x v="1"/>
  </r>
  <r>
    <x v="1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8">
  <r>
    <x v="0"/>
  </r>
  <r>
    <x v="0"/>
  </r>
  <r>
    <x v="0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9">
  <r>
    <x v="0"/>
    <x v="0"/>
  </r>
  <r>
    <x v="1"/>
    <x v="1"/>
  </r>
  <r>
    <x v="1"/>
    <x v="2"/>
  </r>
  <r>
    <x v="2"/>
    <x v="3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98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E1:F6" firstHeaderRow="1" firstDataRow="1" firstDataCol="1"/>
  <pivotFields count="1">
    <pivotField axis="axisRow" dataField="1" showAll="0" defaultSubtotal="0">
      <items count="4">
        <item x="0"/>
        <item x="1"/>
        <item x="2"/>
        <item x="3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'Other' responses" fld="0" subtotal="count" baseField="0" baseItem="0"/>
  </dataFields>
  <chartFormats count="2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398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E1:F6" firstHeaderRow="1" firstDataRow="1" firstDataCol="1"/>
  <pivotFields count="1">
    <pivotField axis="axisRow" dataField="1" showAll="0">
      <items count="5">
        <item x="1"/>
        <item x="0"/>
        <item x="2"/>
        <item x="3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'Other' responses"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1" cacheId="398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4">
  <location ref="E1:F6" firstHeaderRow="1" firstDataRow="1" firstDataCol="1"/>
  <pivotFields count="1">
    <pivotField axis="axisRow" dataField="1" showAll="0">
      <items count="5">
        <item x="3"/>
        <item x="0"/>
        <item x="1"/>
        <item x="2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'Other' responses" fld="0" subtotal="count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1" cacheId="398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6">
  <location ref="E1:F5" firstHeaderRow="1" firstDataRow="1" firstDataCol="1"/>
  <pivotFields count="1">
    <pivotField axis="axisRow" dataField="1" showAll="0">
      <items count="4">
        <item x="2"/>
        <item x="0"/>
        <item x="1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'Other' responses" fld="0" subtotal="count" baseField="0" baseItem="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PivotTable1" cacheId="398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4">
  <location ref="F1:K8" firstHeaderRow="1" firstDataRow="2" firstDataCol="1"/>
  <pivotFields count="2">
    <pivotField axis="axisCol" dataField="1" showAll="0" defaultSubtotal="0">
      <items count="4">
        <item x="0"/>
        <item x="1"/>
        <item x="2"/>
        <item x="3"/>
      </items>
    </pivotField>
    <pivotField axis="axisRow" showAll="0" defaultSubtotal="0">
      <items count="5">
        <item x="4"/>
        <item x="2"/>
        <item x="3"/>
        <item x="0"/>
        <item x="1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Count of Sentiment_x000a_Select from drop down box." fld="0" subtotal="count" baseField="0" baseItem="0"/>
  </dataFields>
  <chartFormats count="9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PivotTable2" cacheId="398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E1:F3" firstHeaderRow="1" firstDataRow="1" firstDataCol="1"/>
  <pivotFields count="1">
    <pivotField axis="axisRow" dataField="1" showAll="0">
      <items count="2">
        <item x="0"/>
        <item t="default"/>
      </items>
    </pivotField>
  </pivotFields>
  <rowFields count="1">
    <field x="0"/>
  </rowFields>
  <rowItems count="2">
    <i>
      <x/>
    </i>
    <i t="grand">
      <x/>
    </i>
  </rowItems>
  <colItems count="1">
    <i/>
  </colItems>
  <dataFields count="1">
    <dataField name="Count of Postcod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ivotTable" Target="../pivotTables/pivotTable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8"/>
  <sheetViews>
    <sheetView workbookViewId="0">
      <selection activeCell="C37" sqref="C37"/>
    </sheetView>
  </sheetViews>
  <sheetFormatPr defaultRowHeight="15"/>
  <cols>
    <col min="1" max="1" width="37.7109375" bestFit="1" customWidth="1"/>
    <col min="2" max="2" width="18.5703125" bestFit="1" customWidth="1"/>
    <col min="3" max="3" width="13.28515625" bestFit="1" customWidth="1"/>
  </cols>
  <sheetData>
    <row r="1" spans="1:4" s="1" customFormat="1" ht="14.45">
      <c r="A1" s="56" t="s">
        <v>0</v>
      </c>
      <c r="B1" s="56"/>
      <c r="C1" s="56"/>
      <c r="D1" s="56"/>
    </row>
    <row r="2" spans="1:4" s="1" customFormat="1" thickBot="1"/>
    <row r="3" spans="1:4" ht="14.45">
      <c r="A3" s="16"/>
      <c r="B3" s="20" t="s">
        <v>1</v>
      </c>
      <c r="C3" s="21" t="s">
        <v>2</v>
      </c>
    </row>
    <row r="4" spans="1:4" ht="14.45">
      <c r="A4" s="17" t="s">
        <v>3</v>
      </c>
      <c r="B4" s="18">
        <v>1</v>
      </c>
      <c r="C4" s="24">
        <f>B4/$B$9</f>
        <v>6.6666666666666666E-2</v>
      </c>
    </row>
    <row r="5" spans="1:4" ht="14.45">
      <c r="A5" s="17" t="s">
        <v>4</v>
      </c>
      <c r="B5" s="18">
        <v>2</v>
      </c>
      <c r="C5" s="24">
        <f>B5/$B$9</f>
        <v>0.13333333333333333</v>
      </c>
    </row>
    <row r="6" spans="1:4" ht="14.45">
      <c r="A6" t="s">
        <v>5</v>
      </c>
      <c r="B6" s="18">
        <v>3</v>
      </c>
      <c r="C6" s="24">
        <f>B6/$B$9</f>
        <v>0.2</v>
      </c>
    </row>
    <row r="7" spans="1:4" ht="14.45">
      <c r="A7" s="17" t="s">
        <v>6</v>
      </c>
      <c r="B7" s="18">
        <v>4</v>
      </c>
      <c r="C7" s="24">
        <f>B7/$B$9</f>
        <v>0.26666666666666666</v>
      </c>
    </row>
    <row r="8" spans="1:4" ht="14.45">
      <c r="A8" s="17" t="s">
        <v>7</v>
      </c>
      <c r="B8" s="18">
        <v>5</v>
      </c>
      <c r="C8" s="24">
        <f>B8/$B$9</f>
        <v>0.33333333333333331</v>
      </c>
    </row>
    <row r="9" spans="1:4" s="1" customFormat="1" thickBot="1">
      <c r="A9" s="19" t="s">
        <v>8</v>
      </c>
      <c r="B9" s="22">
        <f>SUM(B4:B8)</f>
        <v>15</v>
      </c>
      <c r="C9" s="23">
        <f>SUM(C4:C8)</f>
        <v>1</v>
      </c>
    </row>
    <row r="10" spans="1:4" s="1" customFormat="1" ht="14.45">
      <c r="A10" s="4"/>
      <c r="B10" s="5"/>
      <c r="C10" s="11"/>
    </row>
    <row r="14" spans="1:4" ht="14.45"/>
    <row r="15" spans="1:4" ht="14.45">
      <c r="A15" s="1"/>
      <c r="B15" s="1"/>
    </row>
    <row r="16" spans="1:4" ht="14.45">
      <c r="A16" s="4"/>
    </row>
    <row r="17" ht="14.45"/>
    <row r="18" ht="14.45"/>
    <row r="19" ht="14.45"/>
    <row r="20" ht="14.45"/>
    <row r="21" ht="14.45"/>
    <row r="22" ht="14.45"/>
    <row r="23" ht="14.45"/>
    <row r="24" ht="14.45"/>
    <row r="25" ht="14.45"/>
    <row r="26" ht="14.45"/>
    <row r="27" ht="14.45"/>
    <row r="28" ht="14.45"/>
  </sheetData>
  <mergeCells count="1">
    <mergeCell ref="A1:D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workbookViewId="0">
      <pane ySplit="1" topLeftCell="A2" activePane="bottomLeft" state="frozen"/>
      <selection pane="bottomLeft" activeCell="A7" sqref="A7:XFD7"/>
    </sheetView>
  </sheetViews>
  <sheetFormatPr defaultRowHeight="15"/>
  <cols>
    <col min="1" max="1" width="71.28515625" style="31" bestFit="1" customWidth="1"/>
    <col min="3" max="3" width="20.140625" style="14" bestFit="1" customWidth="1"/>
    <col min="5" max="5" width="20.140625" customWidth="1"/>
    <col min="6" max="6" width="23.5703125" bestFit="1" customWidth="1"/>
  </cols>
  <sheetData>
    <row r="1" spans="1:6" ht="28.9">
      <c r="A1" s="41" t="s">
        <v>57</v>
      </c>
      <c r="B1" s="1"/>
      <c r="C1" s="34" t="s">
        <v>10</v>
      </c>
      <c r="E1" s="13" t="s">
        <v>11</v>
      </c>
      <c r="F1" t="s">
        <v>12</v>
      </c>
    </row>
    <row r="2" spans="1:6" ht="14.45">
      <c r="C2" s="14" t="s">
        <v>58</v>
      </c>
      <c r="E2" s="7" t="s">
        <v>18</v>
      </c>
    </row>
    <row r="3" spans="1:6" ht="14.45">
      <c r="C3" s="14" t="s">
        <v>58</v>
      </c>
      <c r="E3" s="7" t="s">
        <v>58</v>
      </c>
      <c r="F3">
        <v>3</v>
      </c>
    </row>
    <row r="4" spans="1:6" ht="14.45">
      <c r="A4" s="32" t="s">
        <v>15</v>
      </c>
      <c r="C4" s="14" t="s">
        <v>58</v>
      </c>
      <c r="E4" s="7" t="s">
        <v>59</v>
      </c>
      <c r="F4">
        <v>2</v>
      </c>
    </row>
    <row r="5" spans="1:6" ht="28.9">
      <c r="A5" s="15" t="s">
        <v>17</v>
      </c>
      <c r="C5" s="14" t="s">
        <v>59</v>
      </c>
      <c r="E5" s="7" t="s">
        <v>20</v>
      </c>
      <c r="F5">
        <v>5</v>
      </c>
    </row>
    <row r="6" spans="1:6" ht="14.45">
      <c r="A6" s="15" t="s">
        <v>19</v>
      </c>
      <c r="C6" s="14" t="s">
        <v>59</v>
      </c>
    </row>
    <row r="7" spans="1:6" ht="14.45">
      <c r="A7" s="15" t="s">
        <v>21</v>
      </c>
    </row>
    <row r="8" spans="1:6" ht="14.45">
      <c r="A8" s="15" t="s">
        <v>22</v>
      </c>
    </row>
    <row r="9" spans="1:6" ht="14.45">
      <c r="A9" s="15" t="s">
        <v>23</v>
      </c>
    </row>
    <row r="10" spans="1:6" ht="14.45"/>
    <row r="11" spans="1:6" ht="14.45"/>
    <row r="12" spans="1:6" ht="28.9">
      <c r="A12" s="33" t="s">
        <v>60</v>
      </c>
    </row>
    <row r="13" spans="1:6" ht="14.45"/>
    <row r="14" spans="1:6" ht="14.45"/>
    <row r="15" spans="1:6" ht="14.45"/>
    <row r="16" spans="1:6" ht="14.45"/>
    <row r="17" ht="14.45"/>
    <row r="18" ht="14.45"/>
  </sheetData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51"/>
  <sheetViews>
    <sheetView topLeftCell="C1" zoomScale="80" zoomScaleNormal="80" workbookViewId="0">
      <pane ySplit="1" topLeftCell="A2" activePane="bottomLeft" state="frozen"/>
      <selection pane="bottomLeft" activeCell="D48" sqref="D48"/>
    </sheetView>
  </sheetViews>
  <sheetFormatPr defaultColWidth="8.85546875" defaultRowHeight="15"/>
  <cols>
    <col min="1" max="1" width="56.85546875" style="31" customWidth="1"/>
    <col min="2" max="2" width="12.42578125" customWidth="1"/>
    <col min="3" max="3" width="13.85546875" style="30" bestFit="1" customWidth="1"/>
    <col min="4" max="6" width="31.42578125" style="9" customWidth="1"/>
    <col min="7" max="7" width="6.28515625" style="2" customWidth="1"/>
    <col min="8" max="8" width="28.140625" style="2" bestFit="1" customWidth="1"/>
    <col min="9" max="11" width="24.140625" style="30" customWidth="1"/>
    <col min="12" max="13" width="6.28515625" style="2" customWidth="1"/>
    <col min="14" max="14" width="15.28515625" style="2" customWidth="1"/>
    <col min="15" max="17" width="21.85546875" style="2" customWidth="1"/>
    <col min="18" max="16384" width="8.85546875" style="2"/>
  </cols>
  <sheetData>
    <row r="1" spans="1:17" s="8" customFormat="1" ht="86.45">
      <c r="A1" s="43" t="s">
        <v>61</v>
      </c>
      <c r="B1"/>
      <c r="C1" s="35" t="s">
        <v>62</v>
      </c>
      <c r="D1" s="42" t="s">
        <v>63</v>
      </c>
      <c r="E1" s="42" t="s">
        <v>64</v>
      </c>
      <c r="F1" s="42" t="s">
        <v>65</v>
      </c>
      <c r="H1" s="55" t="s">
        <v>66</v>
      </c>
      <c r="I1" s="47" t="s">
        <v>63</v>
      </c>
      <c r="J1" s="47" t="s">
        <v>64</v>
      </c>
      <c r="K1" s="48" t="s">
        <v>65</v>
      </c>
      <c r="N1" s="46"/>
      <c r="O1" s="47" t="s">
        <v>63</v>
      </c>
      <c r="P1" s="47" t="s">
        <v>64</v>
      </c>
      <c r="Q1" s="48" t="s">
        <v>65</v>
      </c>
    </row>
    <row r="2" spans="1:17" s="8" customFormat="1" ht="14.45">
      <c r="A2" s="31"/>
      <c r="B2"/>
      <c r="C2" s="39" t="s">
        <v>67</v>
      </c>
      <c r="D2" s="9">
        <v>1</v>
      </c>
      <c r="E2" s="9">
        <v>1</v>
      </c>
      <c r="F2" s="9">
        <v>1</v>
      </c>
      <c r="H2" s="49" t="s">
        <v>68</v>
      </c>
      <c r="I2" s="44">
        <f>COUNTIF(D:D,"1")</f>
        <v>5</v>
      </c>
      <c r="J2" s="44">
        <f t="shared" ref="J2:K2" si="0">COUNTIF(E:E,"1")</f>
        <v>1</v>
      </c>
      <c r="K2" s="51">
        <f t="shared" si="0"/>
        <v>1</v>
      </c>
      <c r="N2" s="49" t="s">
        <v>69</v>
      </c>
      <c r="O2" s="45">
        <f>AVERAGE(D:D)</f>
        <v>2.1111111111111112</v>
      </c>
      <c r="P2" s="45">
        <f>AVERAGE(E:E)</f>
        <v>3</v>
      </c>
      <c r="Q2" s="50">
        <f>AVERAGE(F:F)</f>
        <v>3.8888888888888888</v>
      </c>
    </row>
    <row r="3" spans="1:17" ht="14.45">
      <c r="C3" s="39" t="s">
        <v>70</v>
      </c>
      <c r="D3" s="9">
        <v>2</v>
      </c>
      <c r="E3" s="9">
        <v>2</v>
      </c>
      <c r="F3" s="9">
        <v>2</v>
      </c>
      <c r="H3" s="49" t="s">
        <v>71</v>
      </c>
      <c r="I3" s="44">
        <f>COUNTIF(D:D,"2")</f>
        <v>1</v>
      </c>
      <c r="J3" s="44">
        <f t="shared" ref="J3:K3" si="1">COUNTIF(E:E,"2")</f>
        <v>1</v>
      </c>
      <c r="K3" s="51">
        <f t="shared" si="1"/>
        <v>1</v>
      </c>
      <c r="N3" s="49" t="s">
        <v>72</v>
      </c>
      <c r="O3" s="44">
        <f>MEDIAN(D:D)</f>
        <v>1</v>
      </c>
      <c r="P3" s="44">
        <f>MEDIAN(E:E)</f>
        <v>3</v>
      </c>
      <c r="Q3" s="51">
        <f>MEDIAN(F:F)</f>
        <v>5</v>
      </c>
    </row>
    <row r="4" spans="1:17" thickBot="1">
      <c r="A4" s="32" t="s">
        <v>15</v>
      </c>
      <c r="C4" s="39" t="s">
        <v>73</v>
      </c>
      <c r="D4" s="9">
        <v>3</v>
      </c>
      <c r="E4" s="9">
        <v>3</v>
      </c>
      <c r="F4" s="9">
        <v>3</v>
      </c>
      <c r="H4" s="49" t="s">
        <v>74</v>
      </c>
      <c r="I4" s="44">
        <f>COUNTIF(D:D,"3")</f>
        <v>1</v>
      </c>
      <c r="J4" s="44">
        <f t="shared" ref="J4:K4" si="2">COUNTIF(E:E,"3")</f>
        <v>5</v>
      </c>
      <c r="K4" s="51">
        <f t="shared" si="2"/>
        <v>1</v>
      </c>
      <c r="N4" s="52" t="s">
        <v>75</v>
      </c>
      <c r="O4" s="53">
        <f>MODE(D:D)</f>
        <v>1</v>
      </c>
      <c r="P4" s="53">
        <f>MODE(E:E)</f>
        <v>3</v>
      </c>
      <c r="Q4" s="54">
        <f>MODE(F:F)</f>
        <v>5</v>
      </c>
    </row>
    <row r="5" spans="1:17" ht="28.9">
      <c r="A5" s="15" t="s">
        <v>76</v>
      </c>
      <c r="C5" s="39" t="s">
        <v>77</v>
      </c>
      <c r="D5" s="9">
        <v>4</v>
      </c>
      <c r="E5" s="9">
        <v>4</v>
      </c>
      <c r="F5" s="9">
        <v>4</v>
      </c>
      <c r="H5" s="49" t="s">
        <v>78</v>
      </c>
      <c r="I5" s="44">
        <f>COUNTIF(D:D,"4")</f>
        <v>1</v>
      </c>
      <c r="J5" s="44">
        <f t="shared" ref="J5:K5" si="3">COUNTIF(E:E,"4")</f>
        <v>1</v>
      </c>
      <c r="K5" s="51">
        <f t="shared" si="3"/>
        <v>1</v>
      </c>
    </row>
    <row r="6" spans="1:17" ht="29.45" thickBot="1">
      <c r="A6" s="15" t="s">
        <v>79</v>
      </c>
      <c r="C6" s="39" t="s">
        <v>80</v>
      </c>
      <c r="D6" s="9">
        <v>5</v>
      </c>
      <c r="E6" s="9">
        <v>5</v>
      </c>
      <c r="F6" s="9">
        <v>5</v>
      </c>
      <c r="H6" s="52" t="s">
        <v>81</v>
      </c>
      <c r="I6" s="53">
        <f>COUNTIF(D:D,"5")</f>
        <v>1</v>
      </c>
      <c r="J6" s="53">
        <f t="shared" ref="J6:K6" si="4">COUNTIF(E:E,"5")</f>
        <v>1</v>
      </c>
      <c r="K6" s="54">
        <f t="shared" si="4"/>
        <v>5</v>
      </c>
    </row>
    <row r="7" spans="1:17" ht="14.45">
      <c r="A7" s="15" t="s">
        <v>21</v>
      </c>
      <c r="C7" s="39" t="s">
        <v>82</v>
      </c>
      <c r="D7" s="9">
        <v>1</v>
      </c>
      <c r="E7" s="9">
        <v>3</v>
      </c>
      <c r="F7" s="9">
        <v>5</v>
      </c>
    </row>
    <row r="8" spans="1:17" ht="14.45">
      <c r="A8" s="15" t="s">
        <v>83</v>
      </c>
      <c r="C8" s="39" t="s">
        <v>84</v>
      </c>
      <c r="D8" s="9">
        <v>1</v>
      </c>
      <c r="E8" s="9">
        <v>3</v>
      </c>
      <c r="F8" s="9">
        <v>5</v>
      </c>
    </row>
    <row r="9" spans="1:17" ht="14.45">
      <c r="A9" s="15" t="s">
        <v>23</v>
      </c>
      <c r="C9" s="39" t="s">
        <v>85</v>
      </c>
      <c r="D9" s="9">
        <v>1</v>
      </c>
      <c r="E9" s="9">
        <v>3</v>
      </c>
      <c r="F9" s="9">
        <v>5</v>
      </c>
    </row>
    <row r="10" spans="1:17" ht="14.45">
      <c r="C10" s="39" t="s">
        <v>86</v>
      </c>
      <c r="D10" s="9">
        <v>1</v>
      </c>
      <c r="E10" s="9">
        <v>3</v>
      </c>
      <c r="F10" s="9">
        <v>5</v>
      </c>
    </row>
    <row r="11" spans="1:17" ht="14.45">
      <c r="C11" s="39" t="s">
        <v>87</v>
      </c>
    </row>
    <row r="12" spans="1:17" ht="14.45">
      <c r="C12" s="39" t="s">
        <v>88</v>
      </c>
    </row>
    <row r="13" spans="1:17" ht="14.45">
      <c r="C13" s="39" t="s">
        <v>89</v>
      </c>
    </row>
    <row r="14" spans="1:17" ht="14.45">
      <c r="C14" s="39" t="s">
        <v>90</v>
      </c>
    </row>
    <row r="15" spans="1:17" ht="14.45">
      <c r="C15" s="39" t="s">
        <v>91</v>
      </c>
    </row>
    <row r="16" spans="1:17" ht="14.45">
      <c r="C16" s="39" t="s">
        <v>92</v>
      </c>
    </row>
    <row r="17" spans="3:3" ht="14.45">
      <c r="C17" s="39" t="s">
        <v>93</v>
      </c>
    </row>
    <row r="18" spans="3:3" ht="14.45">
      <c r="C18" s="39" t="s">
        <v>94</v>
      </c>
    </row>
    <row r="19" spans="3:3" ht="14.45">
      <c r="C19" s="39" t="s">
        <v>95</v>
      </c>
    </row>
    <row r="20" spans="3:3" ht="14.45">
      <c r="C20" s="39" t="s">
        <v>96</v>
      </c>
    </row>
    <row r="21" spans="3:3" ht="14.45">
      <c r="C21" s="39" t="s">
        <v>97</v>
      </c>
    </row>
    <row r="22" spans="3:3" ht="14.45">
      <c r="C22" s="39" t="s">
        <v>98</v>
      </c>
    </row>
    <row r="23" spans="3:3" ht="14.45">
      <c r="C23" s="39" t="s">
        <v>99</v>
      </c>
    </row>
    <row r="24" spans="3:3" ht="14.45">
      <c r="C24" s="39" t="s">
        <v>100</v>
      </c>
    </row>
    <row r="25" spans="3:3" ht="14.45">
      <c r="C25" s="39" t="s">
        <v>101</v>
      </c>
    </row>
    <row r="26" spans="3:3" ht="14.45">
      <c r="C26" s="39" t="s">
        <v>102</v>
      </c>
    </row>
    <row r="27" spans="3:3" ht="14.45">
      <c r="C27" s="39" t="s">
        <v>103</v>
      </c>
    </row>
    <row r="28" spans="3:3" ht="14.45">
      <c r="C28" s="39" t="s">
        <v>104</v>
      </c>
    </row>
    <row r="29" spans="3:3" ht="14.45">
      <c r="C29" s="39" t="s">
        <v>105</v>
      </c>
    </row>
    <row r="30" spans="3:3" ht="14.45">
      <c r="C30" s="39" t="s">
        <v>106</v>
      </c>
    </row>
    <row r="31" spans="3:3" ht="14.45">
      <c r="C31" s="39" t="s">
        <v>107</v>
      </c>
    </row>
    <row r="32" spans="3:3" ht="14.45">
      <c r="C32" s="39" t="s">
        <v>108</v>
      </c>
    </row>
    <row r="33" spans="3:3" ht="14.45">
      <c r="C33" s="39" t="s">
        <v>109</v>
      </c>
    </row>
    <row r="34" spans="3:3" ht="14.45">
      <c r="C34" s="39" t="s">
        <v>110</v>
      </c>
    </row>
    <row r="35" spans="3:3" ht="14.45">
      <c r="C35" s="39" t="s">
        <v>111</v>
      </c>
    </row>
    <row r="36" spans="3:3" ht="14.45">
      <c r="C36" s="39" t="s">
        <v>112</v>
      </c>
    </row>
    <row r="37" spans="3:3" ht="14.45">
      <c r="C37" s="39" t="s">
        <v>113</v>
      </c>
    </row>
    <row r="38" spans="3:3" ht="14.45">
      <c r="C38" s="39" t="s">
        <v>114</v>
      </c>
    </row>
    <row r="39" spans="3:3" ht="14.45">
      <c r="C39" s="39" t="s">
        <v>115</v>
      </c>
    </row>
    <row r="40" spans="3:3" ht="14.45">
      <c r="C40" s="39" t="s">
        <v>116</v>
      </c>
    </row>
    <row r="41" spans="3:3" ht="14.45">
      <c r="C41" s="39" t="s">
        <v>117</v>
      </c>
    </row>
    <row r="42" spans="3:3" ht="14.45">
      <c r="C42" s="39" t="s">
        <v>118</v>
      </c>
    </row>
    <row r="43" spans="3:3" ht="14.45">
      <c r="C43" s="39" t="s">
        <v>119</v>
      </c>
    </row>
    <row r="44" spans="3:3" ht="14.45">
      <c r="C44" s="39" t="s">
        <v>120</v>
      </c>
    </row>
    <row r="45" spans="3:3" ht="14.45">
      <c r="C45" s="39" t="s">
        <v>121</v>
      </c>
    </row>
    <row r="46" spans="3:3" ht="14.45">
      <c r="C46" s="39" t="s">
        <v>122</v>
      </c>
    </row>
    <row r="47" spans="3:3" ht="14.45">
      <c r="C47" s="39" t="s">
        <v>123</v>
      </c>
    </row>
    <row r="48" spans="3:3" ht="14.45">
      <c r="C48" s="39" t="s">
        <v>124</v>
      </c>
    </row>
    <row r="49" spans="3:3" ht="14.45">
      <c r="C49" s="39" t="s">
        <v>125</v>
      </c>
    </row>
    <row r="50" spans="3:3" ht="14.45">
      <c r="C50" s="39" t="s">
        <v>126</v>
      </c>
    </row>
    <row r="51" spans="3:3" ht="14.45">
      <c r="C51" s="39" t="s">
        <v>127</v>
      </c>
    </row>
  </sheetData>
  <conditionalFormatting sqref="D2:D1048576 E2:F10">
    <cfRule type="containsText" dxfId="8" priority="4" operator="containsText" text="neutral">
      <formula>NOT(ISERROR(SEARCH("neutral",D2)))</formula>
    </cfRule>
    <cfRule type="containsText" dxfId="7" priority="5" operator="containsText" text="negative">
      <formula>NOT(ISERROR(SEARCH("negative",D2)))</formula>
    </cfRule>
    <cfRule type="cellIs" dxfId="6" priority="6" operator="equal">
      <formula>"positive"</formula>
    </cfRule>
  </conditionalFormatting>
  <conditionalFormatting sqref="E11:F1048576">
    <cfRule type="containsText" dxfId="5" priority="1" operator="containsText" text="neutral">
      <formula>NOT(ISERROR(SEARCH("neutral",E11)))</formula>
    </cfRule>
    <cfRule type="containsText" dxfId="4" priority="2" operator="containsText" text="negative">
      <formula>NOT(ISERROR(SEARCH("negative",E11)))</formula>
    </cfRule>
    <cfRule type="cellIs" dxfId="3" priority="3" operator="equal">
      <formula>"positive"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K19"/>
  <sheetViews>
    <sheetView zoomScale="90" zoomScaleNormal="90" workbookViewId="0">
      <selection activeCell="B7" sqref="B7"/>
    </sheetView>
  </sheetViews>
  <sheetFormatPr defaultColWidth="8.85546875" defaultRowHeight="15"/>
  <cols>
    <col min="1" max="1" width="36" style="31" customWidth="1"/>
    <col min="2" max="2" width="53.42578125" style="30" bestFit="1" customWidth="1"/>
    <col min="3" max="3" width="11" style="9" bestFit="1" customWidth="1"/>
    <col min="4" max="4" width="16.42578125" style="10" bestFit="1" customWidth="1"/>
    <col min="5" max="5" width="6.28515625" style="2" customWidth="1"/>
    <col min="6" max="6" width="44.42578125" style="2" customWidth="1"/>
    <col min="7" max="7" width="16.140625" style="2" customWidth="1"/>
    <col min="8" max="8" width="7.42578125" style="2" customWidth="1"/>
    <col min="9" max="9" width="8" style="2" customWidth="1"/>
    <col min="10" max="10" width="7" style="2" customWidth="1"/>
    <col min="11" max="11" width="11.28515625" style="2" bestFit="1" customWidth="1"/>
    <col min="12" max="16384" width="8.85546875" style="2"/>
  </cols>
  <sheetData>
    <row r="1" spans="1:11" s="8" customFormat="1" ht="34.9">
      <c r="A1" s="36" t="s">
        <v>9</v>
      </c>
      <c r="B1" s="35" t="s">
        <v>128</v>
      </c>
      <c r="C1" s="35" t="s">
        <v>129</v>
      </c>
      <c r="D1" s="35" t="s">
        <v>130</v>
      </c>
      <c r="F1" s="13" t="s">
        <v>131</v>
      </c>
      <c r="G1" s="13" t="s">
        <v>132</v>
      </c>
      <c r="H1"/>
      <c r="I1"/>
      <c r="J1"/>
      <c r="K1"/>
    </row>
    <row r="2" spans="1:11" s="8" customFormat="1" ht="14.45">
      <c r="A2" s="31"/>
      <c r="B2" s="38" t="s">
        <v>133</v>
      </c>
      <c r="C2" s="9" t="s">
        <v>134</v>
      </c>
      <c r="D2" s="37" t="s">
        <v>135</v>
      </c>
      <c r="F2" s="13" t="s">
        <v>11</v>
      </c>
      <c r="G2" t="s">
        <v>134</v>
      </c>
      <c r="H2" t="s">
        <v>136</v>
      </c>
      <c r="I2" t="s">
        <v>137</v>
      </c>
      <c r="J2" t="s">
        <v>18</v>
      </c>
      <c r="K2" t="s">
        <v>20</v>
      </c>
    </row>
    <row r="3" spans="1:11" ht="14.45">
      <c r="B3" s="38" t="s">
        <v>133</v>
      </c>
      <c r="C3" s="9" t="s">
        <v>136</v>
      </c>
      <c r="D3" s="37" t="s">
        <v>138</v>
      </c>
      <c r="F3" s="7" t="s">
        <v>18</v>
      </c>
      <c r="G3"/>
      <c r="H3"/>
      <c r="I3"/>
      <c r="J3"/>
      <c r="K3"/>
    </row>
    <row r="4" spans="1:11" ht="14.45">
      <c r="A4" s="32" t="s">
        <v>15</v>
      </c>
      <c r="B4" s="38" t="s">
        <v>133</v>
      </c>
      <c r="C4" s="9" t="s">
        <v>136</v>
      </c>
      <c r="D4" s="37" t="s">
        <v>139</v>
      </c>
      <c r="F4" s="7" t="s">
        <v>139</v>
      </c>
      <c r="G4"/>
      <c r="H4">
        <v>1</v>
      </c>
      <c r="I4"/>
      <c r="J4"/>
      <c r="K4">
        <v>1</v>
      </c>
    </row>
    <row r="5" spans="1:11" ht="28.9">
      <c r="A5" s="15" t="s">
        <v>140</v>
      </c>
      <c r="B5" s="38" t="s">
        <v>133</v>
      </c>
      <c r="C5" s="9" t="s">
        <v>137</v>
      </c>
      <c r="D5" s="37" t="s">
        <v>141</v>
      </c>
      <c r="F5" s="7" t="s">
        <v>141</v>
      </c>
      <c r="G5"/>
      <c r="H5"/>
      <c r="I5">
        <v>1</v>
      </c>
      <c r="J5"/>
      <c r="K5">
        <v>1</v>
      </c>
    </row>
    <row r="6" spans="1:11" ht="28.9">
      <c r="A6" s="15" t="s">
        <v>142</v>
      </c>
      <c r="B6" s="39"/>
      <c r="D6" s="39"/>
      <c r="F6" s="7" t="s">
        <v>135</v>
      </c>
      <c r="G6">
        <v>1</v>
      </c>
      <c r="H6"/>
      <c r="I6"/>
      <c r="J6"/>
      <c r="K6">
        <v>1</v>
      </c>
    </row>
    <row r="7" spans="1:11" ht="90.75" customHeight="1">
      <c r="A7" s="15" t="s">
        <v>143</v>
      </c>
      <c r="B7" s="39"/>
      <c r="D7" s="39"/>
      <c r="F7" s="7" t="s">
        <v>138</v>
      </c>
      <c r="G7"/>
      <c r="H7">
        <v>1</v>
      </c>
      <c r="I7"/>
      <c r="J7"/>
      <c r="K7">
        <v>1</v>
      </c>
    </row>
    <row r="8" spans="1:11" ht="28.9">
      <c r="A8" s="15" t="s">
        <v>144</v>
      </c>
      <c r="B8" s="39"/>
      <c r="D8" s="39"/>
      <c r="F8" s="7" t="s">
        <v>20</v>
      </c>
      <c r="G8">
        <v>1</v>
      </c>
      <c r="H8">
        <v>2</v>
      </c>
      <c r="I8">
        <v>1</v>
      </c>
      <c r="J8"/>
      <c r="K8">
        <v>4</v>
      </c>
    </row>
    <row r="9" spans="1:11" ht="28.9">
      <c r="A9" s="15" t="s">
        <v>145</v>
      </c>
      <c r="B9" s="39"/>
      <c r="D9" s="39"/>
      <c r="F9"/>
      <c r="G9"/>
      <c r="H9"/>
    </row>
    <row r="10" spans="1:11" ht="14.45">
      <c r="A10" s="15" t="s">
        <v>146</v>
      </c>
      <c r="B10" s="39"/>
      <c r="D10" s="39"/>
      <c r="F10"/>
      <c r="G10"/>
      <c r="H10"/>
    </row>
    <row r="11" spans="1:11" ht="14.45">
      <c r="A11" s="15" t="s">
        <v>147</v>
      </c>
      <c r="B11" s="39"/>
      <c r="D11" s="39"/>
      <c r="F11"/>
      <c r="G11"/>
      <c r="H11"/>
    </row>
    <row r="12" spans="1:11" ht="43.15">
      <c r="A12" s="15" t="s">
        <v>148</v>
      </c>
      <c r="B12" s="39"/>
      <c r="D12" s="39"/>
      <c r="F12"/>
      <c r="G12"/>
      <c r="H12"/>
    </row>
    <row r="13" spans="1:11" ht="14.45">
      <c r="D13" s="39"/>
      <c r="F13"/>
      <c r="G13"/>
      <c r="H13"/>
    </row>
    <row r="14" spans="1:11" ht="14.45">
      <c r="D14" s="39"/>
      <c r="F14"/>
      <c r="G14"/>
      <c r="H14"/>
    </row>
    <row r="15" spans="1:11" ht="14.45">
      <c r="D15" s="39"/>
      <c r="F15"/>
      <c r="G15"/>
      <c r="H15"/>
    </row>
    <row r="16" spans="1:11" ht="14.45">
      <c r="D16" s="39"/>
      <c r="F16"/>
      <c r="G16"/>
      <c r="H16"/>
    </row>
    <row r="17" spans="4:8" ht="14.45">
      <c r="D17" s="39"/>
      <c r="F17"/>
      <c r="G17"/>
      <c r="H17"/>
    </row>
    <row r="18" spans="4:8" ht="14.45">
      <c r="D18" s="39"/>
      <c r="F18"/>
      <c r="G18"/>
      <c r="H18"/>
    </row>
    <row r="19" spans="4:8" ht="14.45">
      <c r="D19" s="39"/>
    </row>
  </sheetData>
  <conditionalFormatting sqref="C1:C1048576">
    <cfRule type="containsText" dxfId="2" priority="1" operator="containsText" text="neutral">
      <formula>NOT(ISERROR(SEARCH("neutral",C1)))</formula>
    </cfRule>
    <cfRule type="containsText" dxfId="1" priority="2" operator="containsText" text="negative">
      <formula>NOT(ISERROR(SEARCH("negative",C1)))</formula>
    </cfRule>
    <cfRule type="cellIs" dxfId="0" priority="3" operator="equal">
      <formula>"positive"</formula>
    </cfRule>
  </conditionalFormatting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'Do not delete'!$D$3:$D$5</xm:f>
          </x14:formula1>
          <xm:sqref>C2:C135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C6"/>
  <sheetViews>
    <sheetView workbookViewId="0">
      <selection activeCell="B25" sqref="B25"/>
    </sheetView>
  </sheetViews>
  <sheetFormatPr defaultRowHeight="15"/>
  <cols>
    <col min="1" max="1" width="11.5703125" bestFit="1" customWidth="1"/>
    <col min="2" max="2" width="19.140625" bestFit="1" customWidth="1"/>
    <col min="3" max="3" width="13.5703125" bestFit="1" customWidth="1"/>
  </cols>
  <sheetData>
    <row r="1" spans="1:3" s="1" customFormat="1" ht="14.45">
      <c r="A1" s="1" t="s">
        <v>149</v>
      </c>
      <c r="B1" s="5"/>
      <c r="C1" s="11"/>
    </row>
    <row r="2" spans="1:3" s="1" customFormat="1" thickBot="1">
      <c r="B2" s="5"/>
      <c r="C2" s="11"/>
    </row>
    <row r="3" spans="1:3" ht="14.45">
      <c r="A3" s="16"/>
      <c r="B3" s="20" t="s">
        <v>1</v>
      </c>
      <c r="C3" s="21" t="s">
        <v>2</v>
      </c>
    </row>
    <row r="4" spans="1:3" ht="14.45">
      <c r="A4" s="17" t="s">
        <v>150</v>
      </c>
      <c r="B4" s="18">
        <v>1</v>
      </c>
      <c r="C4" s="24">
        <f>B4/$B$6</f>
        <v>0.33333333333333331</v>
      </c>
    </row>
    <row r="5" spans="1:3" ht="14.45">
      <c r="A5" s="17" t="s">
        <v>151</v>
      </c>
      <c r="B5" s="18">
        <v>2</v>
      </c>
      <c r="C5" s="24">
        <f>B5/$B$6</f>
        <v>0.66666666666666663</v>
      </c>
    </row>
    <row r="6" spans="1:3" s="1" customFormat="1" thickBot="1">
      <c r="A6" s="19" t="s">
        <v>8</v>
      </c>
      <c r="B6" s="22">
        <f>SUM(B4:B5)</f>
        <v>3</v>
      </c>
      <c r="C6" s="23">
        <f>SUM(C4:C5)</f>
        <v>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C9"/>
  <sheetViews>
    <sheetView workbookViewId="0">
      <selection activeCell="B17" sqref="B17"/>
    </sheetView>
  </sheetViews>
  <sheetFormatPr defaultRowHeight="15"/>
  <cols>
    <col min="1" max="1" width="14.28515625" bestFit="1" customWidth="1"/>
    <col min="2" max="2" width="19.140625" bestFit="1" customWidth="1"/>
    <col min="3" max="3" width="13.5703125" bestFit="1" customWidth="1"/>
  </cols>
  <sheetData>
    <row r="1" spans="1:3" s="1" customFormat="1" ht="14.45">
      <c r="A1" s="1" t="s">
        <v>152</v>
      </c>
      <c r="B1" s="5"/>
      <c r="C1" s="11"/>
    </row>
    <row r="2" spans="1:3" s="1" customFormat="1" thickBot="1">
      <c r="B2" s="5"/>
      <c r="C2" s="11"/>
    </row>
    <row r="3" spans="1:3" ht="14.45">
      <c r="A3" s="16"/>
      <c r="B3" s="20" t="s">
        <v>1</v>
      </c>
      <c r="C3" s="21" t="s">
        <v>2</v>
      </c>
    </row>
    <row r="4" spans="1:3" ht="14.45">
      <c r="A4" s="17" t="s">
        <v>153</v>
      </c>
      <c r="B4" s="18">
        <v>1</v>
      </c>
      <c r="C4" s="24">
        <f>B4/$B$9</f>
        <v>6.6666666666666666E-2</v>
      </c>
    </row>
    <row r="5" spans="1:3" ht="14.45">
      <c r="A5" s="17" t="s">
        <v>154</v>
      </c>
      <c r="B5" s="18">
        <v>2</v>
      </c>
      <c r="C5" s="24">
        <f>B5/$B$9</f>
        <v>0.13333333333333333</v>
      </c>
    </row>
    <row r="6" spans="1:3" ht="14.45">
      <c r="A6" s="17" t="s">
        <v>155</v>
      </c>
      <c r="B6" s="18">
        <v>3</v>
      </c>
      <c r="C6" s="24">
        <f>B6/$B$9</f>
        <v>0.2</v>
      </c>
    </row>
    <row r="7" spans="1:3" ht="14.45">
      <c r="A7" s="17" t="s">
        <v>156</v>
      </c>
      <c r="B7" s="18">
        <v>4</v>
      </c>
      <c r="C7" s="24">
        <f>B7/$B$9</f>
        <v>0.26666666666666666</v>
      </c>
    </row>
    <row r="8" spans="1:3" ht="14.45">
      <c r="A8" s="17" t="s">
        <v>157</v>
      </c>
      <c r="B8" s="18">
        <v>5</v>
      </c>
      <c r="C8" s="24">
        <f>B8/$B$9</f>
        <v>0.33333333333333331</v>
      </c>
    </row>
    <row r="9" spans="1:3" s="1" customFormat="1" thickBot="1">
      <c r="A9" s="19" t="s">
        <v>8</v>
      </c>
      <c r="B9" s="22">
        <f>SUM(B4:B8)</f>
        <v>15</v>
      </c>
      <c r="C9" s="23">
        <f>SUM(C4:C8)</f>
        <v>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17"/>
  <sheetViews>
    <sheetView tabSelected="1" workbookViewId="0">
      <selection activeCell="A20" sqref="A20"/>
    </sheetView>
  </sheetViews>
  <sheetFormatPr defaultRowHeight="15"/>
  <cols>
    <col min="1" max="1" width="62.28515625" customWidth="1"/>
    <col min="2" max="2" width="14.85546875" customWidth="1"/>
    <col min="3" max="3" width="8.85546875" style="27"/>
    <col min="5" max="5" width="12.5703125" bestFit="1" customWidth="1"/>
    <col min="6" max="6" width="16.7109375" bestFit="1" customWidth="1"/>
    <col min="8" max="8" width="16.140625" bestFit="1" customWidth="1"/>
  </cols>
  <sheetData>
    <row r="1" spans="1:9" s="1" customFormat="1">
      <c r="A1" s="1" t="s">
        <v>158</v>
      </c>
      <c r="C1" s="28" t="s">
        <v>159</v>
      </c>
      <c r="E1" s="13" t="s">
        <v>11</v>
      </c>
      <c r="F1" t="s">
        <v>160</v>
      </c>
      <c r="G1"/>
    </row>
    <row r="2" spans="1:9" s="1" customFormat="1">
      <c r="C2" s="27"/>
      <c r="E2" s="7" t="s">
        <v>18</v>
      </c>
      <c r="F2"/>
      <c r="G2"/>
    </row>
    <row r="3" spans="1:9">
      <c r="A3" s="32" t="s">
        <v>15</v>
      </c>
      <c r="E3" s="7" t="s">
        <v>20</v>
      </c>
      <c r="H3" s="1"/>
      <c r="I3" s="1"/>
    </row>
    <row r="4" spans="1:9">
      <c r="A4" s="15" t="s">
        <v>161</v>
      </c>
      <c r="H4" s="1"/>
      <c r="I4" s="1"/>
    </row>
    <row r="5" spans="1:9">
      <c r="A5" s="15" t="s">
        <v>19</v>
      </c>
    </row>
    <row r="6" spans="1:9">
      <c r="A6" s="15" t="s">
        <v>21</v>
      </c>
    </row>
    <row r="7" spans="1:9">
      <c r="A7" s="15" t="s">
        <v>22</v>
      </c>
    </row>
    <row r="8" spans="1:9">
      <c r="A8" s="15" t="s">
        <v>162</v>
      </c>
    </row>
    <row r="9" spans="1:9">
      <c r="A9" s="31"/>
    </row>
    <row r="10" spans="1:9">
      <c r="A10" s="31"/>
    </row>
    <row r="11" spans="1:9">
      <c r="A11" s="31"/>
      <c r="C11" s="29"/>
    </row>
    <row r="12" spans="1:9">
      <c r="A12" s="31"/>
      <c r="C12" s="29"/>
    </row>
    <row r="13" spans="1:9">
      <c r="A13" s="31"/>
      <c r="C13" s="29"/>
    </row>
    <row r="14" spans="1:9">
      <c r="A14" s="31"/>
    </row>
    <row r="15" spans="1:9">
      <c r="A15" s="31"/>
    </row>
    <row r="16" spans="1:9">
      <c r="A16" s="31"/>
    </row>
    <row r="17" spans="1:1">
      <c r="A17" s="3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0000"/>
  </sheetPr>
  <dimension ref="A1:D6"/>
  <sheetViews>
    <sheetView workbookViewId="0">
      <selection activeCell="A2" sqref="A2:A6"/>
    </sheetView>
  </sheetViews>
  <sheetFormatPr defaultRowHeight="15"/>
  <cols>
    <col min="1" max="1" width="22.85546875" bestFit="1" customWidth="1"/>
    <col min="4" max="4" width="9.7109375" bestFit="1" customWidth="1"/>
  </cols>
  <sheetData>
    <row r="1" spans="1:4">
      <c r="A1" s="1" t="s">
        <v>163</v>
      </c>
      <c r="D1" s="1" t="s">
        <v>164</v>
      </c>
    </row>
    <row r="2" spans="1:4">
      <c r="A2" s="2" t="s">
        <v>68</v>
      </c>
      <c r="D2" s="1"/>
    </row>
    <row r="3" spans="1:4">
      <c r="A3" s="2" t="s">
        <v>71</v>
      </c>
      <c r="D3" t="s">
        <v>137</v>
      </c>
    </row>
    <row r="4" spans="1:4">
      <c r="A4" s="2" t="s">
        <v>74</v>
      </c>
      <c r="D4" t="s">
        <v>134</v>
      </c>
    </row>
    <row r="5" spans="1:4">
      <c r="A5" s="2" t="s">
        <v>78</v>
      </c>
      <c r="D5" t="s">
        <v>136</v>
      </c>
    </row>
    <row r="6" spans="1:4">
      <c r="A6" s="2" t="s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8"/>
  <sheetViews>
    <sheetView workbookViewId="0">
      <selection activeCell="E17" sqref="E17"/>
    </sheetView>
  </sheetViews>
  <sheetFormatPr defaultRowHeight="15"/>
  <cols>
    <col min="1" max="1" width="45.28515625" style="31" customWidth="1"/>
    <col min="3" max="3" width="16.140625" style="14" bestFit="1" customWidth="1"/>
    <col min="5" max="5" width="16.140625" customWidth="1"/>
    <col min="6" max="6" width="23.5703125" bestFit="1" customWidth="1"/>
  </cols>
  <sheetData>
    <row r="1" spans="1:6" ht="28.9">
      <c r="A1" s="3" t="s">
        <v>9</v>
      </c>
      <c r="B1" s="1"/>
      <c r="C1" s="34" t="s">
        <v>10</v>
      </c>
      <c r="E1" s="13" t="s">
        <v>11</v>
      </c>
      <c r="F1" t="s">
        <v>12</v>
      </c>
    </row>
    <row r="2" spans="1:6" ht="14.45">
      <c r="C2" s="14" t="s">
        <v>13</v>
      </c>
      <c r="E2" s="7" t="s">
        <v>13</v>
      </c>
      <c r="F2">
        <v>1</v>
      </c>
    </row>
    <row r="3" spans="1:6" ht="14.45">
      <c r="C3" s="14" t="s">
        <v>14</v>
      </c>
      <c r="E3" s="7" t="s">
        <v>14</v>
      </c>
      <c r="F3">
        <v>2</v>
      </c>
    </row>
    <row r="4" spans="1:6" ht="14.45">
      <c r="A4" s="32" t="s">
        <v>15</v>
      </c>
      <c r="C4" s="14" t="s">
        <v>14</v>
      </c>
      <c r="E4" s="7" t="s">
        <v>16</v>
      </c>
      <c r="F4">
        <v>3</v>
      </c>
    </row>
    <row r="5" spans="1:6" ht="28.9">
      <c r="A5" s="15" t="s">
        <v>17</v>
      </c>
      <c r="C5" s="14" t="s">
        <v>16</v>
      </c>
      <c r="E5" s="7" t="s">
        <v>18</v>
      </c>
    </row>
    <row r="6" spans="1:6" ht="14.45">
      <c r="A6" s="15" t="s">
        <v>19</v>
      </c>
      <c r="C6" s="14" t="s">
        <v>16</v>
      </c>
      <c r="E6" s="7" t="s">
        <v>20</v>
      </c>
      <c r="F6">
        <v>6</v>
      </c>
    </row>
    <row r="7" spans="1:6" ht="28.9">
      <c r="A7" s="15" t="s">
        <v>21</v>
      </c>
      <c r="C7" s="14" t="s">
        <v>16</v>
      </c>
    </row>
    <row r="8" spans="1:6" ht="14.45">
      <c r="A8" s="15" t="s">
        <v>22</v>
      </c>
    </row>
    <row r="9" spans="1:6" ht="14.45">
      <c r="A9" s="15" t="s">
        <v>23</v>
      </c>
    </row>
    <row r="10" spans="1:6" ht="14.45"/>
    <row r="11" spans="1:6" ht="14.45"/>
    <row r="12" spans="1:6" ht="43.15">
      <c r="A12" s="33" t="s">
        <v>24</v>
      </c>
    </row>
    <row r="13" spans="1:6" ht="14.45"/>
    <row r="14" spans="1:6" ht="14.45"/>
    <row r="15" spans="1:6" ht="14.45"/>
    <row r="16" spans="1:6" ht="14.45"/>
    <row r="17" ht="14.45"/>
    <row r="18" ht="14.45"/>
  </sheetData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12"/>
  <sheetViews>
    <sheetView workbookViewId="0">
      <selection activeCell="F7" sqref="F7"/>
    </sheetView>
  </sheetViews>
  <sheetFormatPr defaultRowHeight="15"/>
  <cols>
    <col min="1" max="1" width="23.28515625" bestFit="1" customWidth="1"/>
    <col min="2" max="2" width="19.140625" bestFit="1" customWidth="1"/>
    <col min="3" max="3" width="13.5703125" bestFit="1" customWidth="1"/>
  </cols>
  <sheetData>
    <row r="1" spans="1:8" s="1" customFormat="1" ht="14.45">
      <c r="A1" s="57" t="s">
        <v>25</v>
      </c>
      <c r="B1" s="57"/>
      <c r="C1" s="57"/>
      <c r="D1" s="57"/>
      <c r="E1" s="57"/>
      <c r="F1" s="57"/>
      <c r="G1" s="57"/>
      <c r="H1" s="57"/>
    </row>
    <row r="2" spans="1:8" s="1" customFormat="1" thickBot="1">
      <c r="B2" s="5"/>
      <c r="C2" s="11"/>
    </row>
    <row r="3" spans="1:8" s="1" customFormat="1" ht="14.45">
      <c r="A3" s="25"/>
      <c r="B3" s="20" t="s">
        <v>1</v>
      </c>
      <c r="C3" s="21" t="s">
        <v>2</v>
      </c>
    </row>
    <row r="4" spans="1:8" ht="14.45">
      <c r="A4" s="17" t="s">
        <v>26</v>
      </c>
      <c r="B4" s="18">
        <v>1</v>
      </c>
      <c r="C4" s="24">
        <f>B4/$B$9</f>
        <v>6.6666666666666666E-2</v>
      </c>
    </row>
    <row r="5" spans="1:8" ht="14.45">
      <c r="A5" s="17" t="s">
        <v>27</v>
      </c>
      <c r="B5" s="18">
        <v>2</v>
      </c>
      <c r="C5" s="24">
        <f>B5/$B$9</f>
        <v>0.13333333333333333</v>
      </c>
    </row>
    <row r="6" spans="1:8" ht="14.45">
      <c r="A6" s="17" t="s">
        <v>28</v>
      </c>
      <c r="B6" s="18">
        <v>3</v>
      </c>
      <c r="C6" s="24">
        <f>B6/$B$9</f>
        <v>0.2</v>
      </c>
    </row>
    <row r="7" spans="1:8" ht="14.45">
      <c r="A7" s="17" t="s">
        <v>29</v>
      </c>
      <c r="B7" s="18">
        <v>4</v>
      </c>
      <c r="C7" s="24">
        <f>B7/$B$9</f>
        <v>0.26666666666666666</v>
      </c>
    </row>
    <row r="8" spans="1:8" ht="14.45">
      <c r="A8" s="17" t="s">
        <v>30</v>
      </c>
      <c r="B8" s="18">
        <v>5</v>
      </c>
      <c r="C8" s="24">
        <f>B8/$B$9</f>
        <v>0.33333333333333331</v>
      </c>
    </row>
    <row r="9" spans="1:8" s="1" customFormat="1" thickBot="1">
      <c r="A9" s="19" t="s">
        <v>8</v>
      </c>
      <c r="B9" s="22">
        <f>SUM(B4:B8)</f>
        <v>15</v>
      </c>
      <c r="C9" s="23">
        <f>SUM(C4:C8)</f>
        <v>1</v>
      </c>
    </row>
    <row r="10" spans="1:8" ht="14.45">
      <c r="A10" s="1"/>
      <c r="B10" s="6"/>
      <c r="C10" s="12"/>
    </row>
    <row r="11" spans="1:8" ht="14.45">
      <c r="A11" s="1"/>
      <c r="B11" s="6"/>
      <c r="C11" s="12"/>
    </row>
    <row r="12" spans="1:8" ht="14.45">
      <c r="B12" s="6"/>
      <c r="C12" s="12"/>
    </row>
  </sheetData>
  <mergeCells count="1">
    <mergeCell ref="A1:H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9"/>
  <sheetViews>
    <sheetView zoomScale="90" zoomScaleNormal="90" workbookViewId="0">
      <selection activeCell="P23" sqref="P23"/>
    </sheetView>
  </sheetViews>
  <sheetFormatPr defaultRowHeight="15"/>
  <cols>
    <col min="1" max="1" width="13.42578125" customWidth="1"/>
    <col min="2" max="2" width="19.140625" bestFit="1" customWidth="1"/>
    <col min="3" max="3" width="13.5703125" bestFit="1" customWidth="1"/>
  </cols>
  <sheetData>
    <row r="1" spans="1:6" s="1" customFormat="1" ht="14.45">
      <c r="A1" s="57" t="s">
        <v>31</v>
      </c>
      <c r="B1" s="57"/>
      <c r="C1" s="57"/>
      <c r="D1" s="57"/>
      <c r="E1" s="57"/>
      <c r="F1" s="57"/>
    </row>
    <row r="2" spans="1:6" s="1" customFormat="1" thickBot="1">
      <c r="B2" s="5"/>
      <c r="C2" s="11"/>
    </row>
    <row r="3" spans="1:6" s="1" customFormat="1" ht="14.45">
      <c r="A3" s="25"/>
      <c r="B3" s="20" t="s">
        <v>1</v>
      </c>
      <c r="C3" s="21" t="s">
        <v>2</v>
      </c>
    </row>
    <row r="4" spans="1:6" ht="13.9" customHeight="1">
      <c r="A4" s="17" t="s">
        <v>32</v>
      </c>
      <c r="B4" s="18">
        <v>1</v>
      </c>
      <c r="C4" s="24">
        <f>B4/$B$6</f>
        <v>0.33333333333333331</v>
      </c>
    </row>
    <row r="5" spans="1:6" ht="14.45">
      <c r="A5" s="17" t="s">
        <v>33</v>
      </c>
      <c r="B5" s="18">
        <v>2</v>
      </c>
      <c r="C5" s="24">
        <f>B5/$B$6</f>
        <v>0.66666666666666663</v>
      </c>
    </row>
    <row r="6" spans="1:6" s="1" customFormat="1" thickBot="1">
      <c r="A6" s="19" t="s">
        <v>8</v>
      </c>
      <c r="B6" s="22">
        <f>SUM(B4:B5)</f>
        <v>3</v>
      </c>
      <c r="C6" s="23">
        <f>SUM(C4:C5)</f>
        <v>1</v>
      </c>
    </row>
    <row r="7" spans="1:6" s="1" customFormat="1" ht="14.45">
      <c r="B7" s="5"/>
      <c r="C7" s="11"/>
    </row>
    <row r="8" spans="1:6" s="1" customFormat="1" ht="14.45">
      <c r="B8" s="5"/>
      <c r="C8" s="11"/>
    </row>
    <row r="9" spans="1:6" ht="14.45">
      <c r="B9" s="6"/>
      <c r="C9" s="12"/>
    </row>
  </sheetData>
  <mergeCells count="1">
    <mergeCell ref="A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workbookViewId="0">
      <selection activeCell="A39" sqref="A39"/>
    </sheetView>
  </sheetViews>
  <sheetFormatPr defaultRowHeight="15"/>
  <cols>
    <col min="1" max="1" width="45.28515625" style="31" customWidth="1"/>
    <col min="3" max="3" width="18.140625" style="14" bestFit="1" customWidth="1"/>
    <col min="5" max="5" width="18.140625" bestFit="1" customWidth="1"/>
    <col min="6" max="6" width="23.5703125" bestFit="1" customWidth="1"/>
  </cols>
  <sheetData>
    <row r="1" spans="1:6" ht="14.45">
      <c r="A1" s="3" t="s">
        <v>34</v>
      </c>
      <c r="B1" s="1"/>
      <c r="C1" s="34" t="s">
        <v>10</v>
      </c>
      <c r="E1" s="13" t="s">
        <v>11</v>
      </c>
      <c r="F1" t="s">
        <v>12</v>
      </c>
    </row>
    <row r="2" spans="1:6" ht="14.45">
      <c r="C2" s="14" t="s">
        <v>35</v>
      </c>
      <c r="E2" s="7" t="s">
        <v>36</v>
      </c>
      <c r="F2">
        <v>2</v>
      </c>
    </row>
    <row r="3" spans="1:6" ht="14.45">
      <c r="C3" s="14" t="s">
        <v>36</v>
      </c>
      <c r="E3" s="7" t="s">
        <v>35</v>
      </c>
      <c r="F3">
        <v>1</v>
      </c>
    </row>
    <row r="4" spans="1:6" ht="14.45">
      <c r="A4" s="32" t="s">
        <v>15</v>
      </c>
      <c r="C4" s="14" t="s">
        <v>36</v>
      </c>
      <c r="E4" s="7" t="s">
        <v>37</v>
      </c>
      <c r="F4">
        <v>2</v>
      </c>
    </row>
    <row r="5" spans="1:6" ht="28.9">
      <c r="A5" s="15" t="s">
        <v>17</v>
      </c>
      <c r="C5" s="14" t="s">
        <v>37</v>
      </c>
      <c r="E5" s="7" t="s">
        <v>18</v>
      </c>
    </row>
    <row r="6" spans="1:6" ht="14.45">
      <c r="A6" s="15" t="s">
        <v>19</v>
      </c>
      <c r="C6" s="14" t="s">
        <v>37</v>
      </c>
      <c r="E6" s="7" t="s">
        <v>20</v>
      </c>
      <c r="F6">
        <v>5</v>
      </c>
    </row>
    <row r="7" spans="1:6" ht="28.9">
      <c r="A7" s="15" t="s">
        <v>21</v>
      </c>
    </row>
    <row r="8" spans="1:6" ht="14.45">
      <c r="A8" s="15" t="s">
        <v>22</v>
      </c>
    </row>
    <row r="9" spans="1:6" ht="14.45">
      <c r="A9" s="15" t="s">
        <v>23</v>
      </c>
    </row>
    <row r="10" spans="1:6" ht="14.45"/>
    <row r="11" spans="1:6" ht="14.45"/>
    <row r="12" spans="1:6" ht="43.15">
      <c r="A12" s="33" t="s">
        <v>38</v>
      </c>
    </row>
    <row r="13" spans="1:6" ht="14.45"/>
    <row r="14" spans="1:6" ht="14.45"/>
    <row r="15" spans="1:6" ht="14.45"/>
    <row r="16" spans="1:6" ht="14.45"/>
    <row r="17" ht="14.45"/>
    <row r="18" ht="14.45"/>
  </sheetData>
  <pageMargins left="0.7" right="0.7" top="0.75" bottom="0.75" header="0.3" footer="0.3"/>
  <pageSetup paperSize="9"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H9"/>
  <sheetViews>
    <sheetView zoomScale="110" zoomScaleNormal="110" workbookViewId="0">
      <selection activeCell="K17" sqref="K17"/>
    </sheetView>
  </sheetViews>
  <sheetFormatPr defaultRowHeight="15"/>
  <cols>
    <col min="1" max="1" width="15.5703125" bestFit="1" customWidth="1"/>
    <col min="2" max="2" width="19.140625" bestFit="1" customWidth="1"/>
    <col min="3" max="3" width="13.5703125" bestFit="1" customWidth="1"/>
  </cols>
  <sheetData>
    <row r="1" spans="1:8" s="1" customFormat="1" ht="14.45">
      <c r="A1" s="57" t="s">
        <v>39</v>
      </c>
      <c r="B1" s="57"/>
      <c r="C1" s="57"/>
      <c r="D1" s="57"/>
      <c r="E1" s="57"/>
      <c r="F1" s="57"/>
      <c r="G1" s="57"/>
      <c r="H1" s="57"/>
    </row>
    <row r="2" spans="1:8" thickBot="1">
      <c r="B2" s="6"/>
      <c r="C2" s="12"/>
    </row>
    <row r="3" spans="1:8" ht="14.45">
      <c r="A3" s="26" t="s">
        <v>40</v>
      </c>
      <c r="B3" s="20" t="s">
        <v>1</v>
      </c>
      <c r="C3" s="21" t="s">
        <v>2</v>
      </c>
    </row>
    <row r="4" spans="1:8" ht="14.45">
      <c r="A4" s="17" t="s">
        <v>32</v>
      </c>
      <c r="B4" s="18">
        <v>1</v>
      </c>
      <c r="C4" s="24">
        <f>B4/$B$6</f>
        <v>0.33333333333333331</v>
      </c>
    </row>
    <row r="5" spans="1:8" ht="14.45">
      <c r="A5" s="17" t="s">
        <v>33</v>
      </c>
      <c r="B5" s="18">
        <v>2</v>
      </c>
      <c r="C5" s="24">
        <f>B5/$B$6</f>
        <v>0.66666666666666663</v>
      </c>
    </row>
    <row r="6" spans="1:8" s="1" customFormat="1" thickBot="1">
      <c r="A6" s="19" t="s">
        <v>8</v>
      </c>
      <c r="B6" s="22">
        <f>SUM(B4:B5)</f>
        <v>3</v>
      </c>
      <c r="C6" s="23">
        <f>SUM(C4:C5)</f>
        <v>1</v>
      </c>
    </row>
    <row r="7" spans="1:8" s="1" customFormat="1" ht="14.45">
      <c r="A7" s="4"/>
      <c r="B7" s="5"/>
      <c r="C7" s="11"/>
    </row>
    <row r="8" spans="1:8" ht="14.45">
      <c r="B8" s="6"/>
      <c r="C8" s="12"/>
    </row>
    <row r="9" spans="1:8" ht="14.45">
      <c r="B9" s="6"/>
      <c r="C9" s="12"/>
    </row>
  </sheetData>
  <mergeCells count="1">
    <mergeCell ref="A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11"/>
  <sheetViews>
    <sheetView zoomScale="80" zoomScaleNormal="80" workbookViewId="0">
      <selection activeCell="A34" sqref="A34"/>
    </sheetView>
  </sheetViews>
  <sheetFormatPr defaultRowHeight="15"/>
  <cols>
    <col min="1" max="1" width="73.85546875" bestFit="1" customWidth="1"/>
    <col min="2" max="2" width="19.140625" bestFit="1" customWidth="1"/>
    <col min="3" max="3" width="13.5703125" bestFit="1" customWidth="1"/>
  </cols>
  <sheetData>
    <row r="1" spans="1:3" s="1" customFormat="1" ht="14.45">
      <c r="A1" s="1" t="s">
        <v>41</v>
      </c>
      <c r="B1" s="5"/>
      <c r="C1" s="11"/>
    </row>
    <row r="2" spans="1:3" s="1" customFormat="1" thickBot="1">
      <c r="B2" s="5"/>
      <c r="C2" s="11"/>
    </row>
    <row r="3" spans="1:3" s="1" customFormat="1" ht="14.45">
      <c r="A3" s="25"/>
      <c r="B3" s="20" t="s">
        <v>1</v>
      </c>
      <c r="C3" s="21" t="s">
        <v>2</v>
      </c>
    </row>
    <row r="4" spans="1:3" ht="14.45">
      <c r="A4" s="10" t="s">
        <v>42</v>
      </c>
      <c r="B4" s="18">
        <v>1</v>
      </c>
      <c r="C4" s="24">
        <f>B4/$B$8</f>
        <v>0.1</v>
      </c>
    </row>
    <row r="5" spans="1:3" ht="14.45">
      <c r="A5" s="10" t="s">
        <v>43</v>
      </c>
      <c r="B5" s="18">
        <v>2</v>
      </c>
      <c r="C5" s="24">
        <f t="shared" ref="C5:C7" si="0">B5/$B$8</f>
        <v>0.2</v>
      </c>
    </row>
    <row r="6" spans="1:3" ht="14.45">
      <c r="A6" s="10" t="s">
        <v>44</v>
      </c>
      <c r="B6" s="18">
        <v>3</v>
      </c>
      <c r="C6" s="24">
        <f t="shared" si="0"/>
        <v>0.3</v>
      </c>
    </row>
    <row r="7" spans="1:3">
      <c r="A7" s="10" t="s">
        <v>45</v>
      </c>
      <c r="B7" s="18">
        <v>4</v>
      </c>
      <c r="C7" s="24">
        <f t="shared" si="0"/>
        <v>0.4</v>
      </c>
    </row>
    <row r="8" spans="1:3" s="1" customFormat="1" thickBot="1">
      <c r="A8" s="19" t="s">
        <v>8</v>
      </c>
      <c r="B8" s="22">
        <f>SUM(B4:B7)</f>
        <v>10</v>
      </c>
      <c r="C8" s="23">
        <f>SUM(C4:C7)</f>
        <v>1</v>
      </c>
    </row>
    <row r="9" spans="1:3" s="1" customFormat="1" ht="14.45">
      <c r="B9" s="5"/>
      <c r="C9" s="11"/>
    </row>
    <row r="10" spans="1:3" s="1" customFormat="1" ht="14.45">
      <c r="B10" s="5"/>
      <c r="C10" s="11"/>
    </row>
    <row r="11" spans="1:3" ht="14.45">
      <c r="B11" s="6"/>
      <c r="C11" s="1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3"/>
  <sheetViews>
    <sheetView zoomScale="80" zoomScaleNormal="80" workbookViewId="0">
      <selection activeCell="A34" sqref="A34"/>
    </sheetView>
  </sheetViews>
  <sheetFormatPr defaultRowHeight="15"/>
  <cols>
    <col min="1" max="1" width="73.85546875" bestFit="1" customWidth="1"/>
    <col min="2" max="2" width="19.140625" bestFit="1" customWidth="1"/>
    <col min="3" max="3" width="13.5703125" bestFit="1" customWidth="1"/>
  </cols>
  <sheetData>
    <row r="1" spans="1:3" s="1" customFormat="1" ht="14.45">
      <c r="A1" s="1" t="s">
        <v>46</v>
      </c>
      <c r="B1" s="5"/>
      <c r="C1" s="11"/>
    </row>
    <row r="2" spans="1:3" s="1" customFormat="1" thickBot="1">
      <c r="B2" s="5"/>
      <c r="C2" s="11"/>
    </row>
    <row r="3" spans="1:3" s="1" customFormat="1" ht="14.45">
      <c r="A3" s="25"/>
      <c r="B3" s="20" t="s">
        <v>1</v>
      </c>
      <c r="C3" s="21" t="s">
        <v>2</v>
      </c>
    </row>
    <row r="4" spans="1:3" ht="14.45">
      <c r="A4" s="2" t="s">
        <v>47</v>
      </c>
      <c r="B4" s="18">
        <v>1</v>
      </c>
      <c r="C4" s="24">
        <f>B4/$B$10</f>
        <v>4.7619047619047616E-2</v>
      </c>
    </row>
    <row r="5" spans="1:3" ht="14.45">
      <c r="A5" s="2" t="s">
        <v>48</v>
      </c>
      <c r="B5" s="18">
        <v>2</v>
      </c>
      <c r="C5" s="24">
        <f t="shared" ref="C5:C9" si="0">B5/$B$10</f>
        <v>9.5238095238095233E-2</v>
      </c>
    </row>
    <row r="6" spans="1:3" ht="14.45">
      <c r="A6" s="2" t="s">
        <v>49</v>
      </c>
      <c r="B6" s="18">
        <v>3</v>
      </c>
      <c r="C6" s="24">
        <f t="shared" si="0"/>
        <v>0.14285714285714285</v>
      </c>
    </row>
    <row r="7" spans="1:3" ht="14.45">
      <c r="A7" s="2" t="s">
        <v>50</v>
      </c>
      <c r="B7" s="18">
        <v>4</v>
      </c>
      <c r="C7" s="24">
        <f t="shared" si="0"/>
        <v>0.19047619047619047</v>
      </c>
    </row>
    <row r="8" spans="1:3" ht="14.45">
      <c r="A8" s="2" t="s">
        <v>51</v>
      </c>
      <c r="B8" s="18">
        <v>5</v>
      </c>
      <c r="C8" s="24">
        <f t="shared" si="0"/>
        <v>0.23809523809523808</v>
      </c>
    </row>
    <row r="9" spans="1:3">
      <c r="A9" s="2" t="s">
        <v>45</v>
      </c>
      <c r="B9" s="18">
        <v>6</v>
      </c>
      <c r="C9" s="24">
        <f t="shared" si="0"/>
        <v>0.2857142857142857</v>
      </c>
    </row>
    <row r="10" spans="1:3" s="1" customFormat="1" thickBot="1">
      <c r="A10" s="19" t="s">
        <v>8</v>
      </c>
      <c r="B10" s="22">
        <f>SUM(B4:B9)</f>
        <v>21</v>
      </c>
      <c r="C10" s="23">
        <f>SUM(C4:C9)</f>
        <v>0.99999999999999989</v>
      </c>
    </row>
    <row r="11" spans="1:3" s="1" customFormat="1" ht="14.45">
      <c r="B11" s="5"/>
      <c r="C11" s="11"/>
    </row>
    <row r="12" spans="1:3" s="1" customFormat="1" ht="14.45">
      <c r="B12" s="5"/>
      <c r="C12" s="11"/>
    </row>
    <row r="13" spans="1:3" ht="14.45">
      <c r="B13" s="6"/>
      <c r="C13" s="1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71.28515625" style="31" bestFit="1" customWidth="1"/>
    <col min="3" max="3" width="18.140625" style="14" bestFit="1" customWidth="1"/>
    <col min="5" max="5" width="12.5703125" customWidth="1"/>
    <col min="6" max="6" width="23.5703125" bestFit="1" customWidth="1"/>
  </cols>
  <sheetData>
    <row r="1" spans="1:6" ht="14.45">
      <c r="A1" s="40" t="s">
        <v>52</v>
      </c>
      <c r="B1" s="1"/>
      <c r="C1" s="34" t="s">
        <v>10</v>
      </c>
      <c r="E1" s="13" t="s">
        <v>11</v>
      </c>
      <c r="F1" t="s">
        <v>12</v>
      </c>
    </row>
    <row r="2" spans="1:6" ht="14.45">
      <c r="C2" s="14" t="s">
        <v>53</v>
      </c>
      <c r="E2" s="7" t="s">
        <v>18</v>
      </c>
    </row>
    <row r="3" spans="1:6" ht="14.45">
      <c r="C3" s="14" t="s">
        <v>53</v>
      </c>
      <c r="E3" s="7" t="s">
        <v>53</v>
      </c>
      <c r="F3">
        <v>2</v>
      </c>
    </row>
    <row r="4" spans="1:6" ht="14.45">
      <c r="A4" s="32" t="s">
        <v>15</v>
      </c>
      <c r="C4" s="14" t="s">
        <v>54</v>
      </c>
      <c r="E4" s="7" t="s">
        <v>54</v>
      </c>
      <c r="F4">
        <v>2</v>
      </c>
    </row>
    <row r="5" spans="1:6" ht="28.9">
      <c r="A5" s="15" t="s">
        <v>17</v>
      </c>
      <c r="C5" s="14" t="s">
        <v>54</v>
      </c>
      <c r="E5" s="7" t="s">
        <v>55</v>
      </c>
      <c r="F5">
        <v>1</v>
      </c>
    </row>
    <row r="6" spans="1:6" ht="14.45">
      <c r="A6" s="15" t="s">
        <v>19</v>
      </c>
      <c r="C6" s="14" t="s">
        <v>55</v>
      </c>
      <c r="E6" s="7" t="s">
        <v>20</v>
      </c>
      <c r="F6">
        <v>5</v>
      </c>
    </row>
    <row r="7" spans="1:6" ht="14.45">
      <c r="A7" s="15" t="s">
        <v>21</v>
      </c>
    </row>
    <row r="8" spans="1:6" ht="14.45">
      <c r="A8" s="15" t="s">
        <v>22</v>
      </c>
    </row>
    <row r="9" spans="1:6" ht="14.45">
      <c r="A9" s="15" t="s">
        <v>23</v>
      </c>
    </row>
    <row r="10" spans="1:6" ht="14.45"/>
    <row r="11" spans="1:6" ht="14.45"/>
    <row r="12" spans="1:6" ht="28.9">
      <c r="A12" s="33" t="s">
        <v>56</v>
      </c>
    </row>
    <row r="13" spans="1:6" ht="14.45"/>
    <row r="14" spans="1:6" ht="14.45"/>
    <row r="15" spans="1:6" ht="14.45"/>
    <row r="16" spans="1:6" ht="14.45"/>
    <row r="17" ht="14.45"/>
    <row r="18" ht="14.45"/>
  </sheetData>
  <pageMargins left="0.7" right="0.7" top="0.75" bottom="0.75" header="0.3" footer="0.3"/>
  <pageSetup paperSize="9"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9B53822963014EB5C4739ACA199367" ma:contentTypeVersion="16" ma:contentTypeDescription="Create a new document." ma:contentTypeScope="" ma:versionID="781dd6928994ef8c738cb197de5f0b82">
  <xsd:schema xmlns:xsd="http://www.w3.org/2001/XMLSchema" xmlns:xs="http://www.w3.org/2001/XMLSchema" xmlns:p="http://schemas.microsoft.com/office/2006/metadata/properties" xmlns:ns2="8a5cf54b-bb81-4b96-ba32-c07ac331266a" xmlns:ns3="d5b9f687-5ffb-47b1-a016-9baa4bfcc4be" targetNamespace="http://schemas.microsoft.com/office/2006/metadata/properties" ma:root="true" ma:fieldsID="ee9f9ae08c52e9edbef13124eec77439" ns2:_="" ns3:_="">
    <xsd:import namespace="8a5cf54b-bb81-4b96-ba32-c07ac331266a"/>
    <xsd:import namespace="d5b9f687-5ffb-47b1-a016-9baa4bfcc4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cf54b-bb81-4b96-ba32-c07ac33126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0f58e2a6-dd61-4041-944e-bcf8d833b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9f687-5ffb-47b1-a016-9baa4bfcc4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053061d1-fcff-4e10-8fe2-d4d984da95ca}" ma:internalName="TaxCatchAll" ma:showField="CatchAllData" ma:web="d5b9f687-5ffb-47b1-a016-9baa4bfcc4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5cf54b-bb81-4b96-ba32-c07ac331266a">
      <Terms xmlns="http://schemas.microsoft.com/office/infopath/2007/PartnerControls"/>
    </lcf76f155ced4ddcb4097134ff3c332f>
    <TaxCatchAll xmlns="d5b9f687-5ffb-47b1-a016-9baa4bfcc4be" xsi:nil="true"/>
    <_dlc_DocId xmlns="d5b9f687-5ffb-47b1-a016-9baa4bfcc4be">R44MT-930684541-188079</_dlc_DocId>
    <_dlc_DocIdUrl xmlns="d5b9f687-5ffb-47b1-a016-9baa4bfcc4be">
      <Url>https://nutritionaus.sharepoint.com/sites/NutritionAustralia/_layouts/15/DocIdRedir.aspx?ID=R44MT-930684541-188079</Url>
      <Description>R44MT-930684541-188079</Description>
    </_dlc_DocIdUrl>
  </documentManagement>
</p:properties>
</file>

<file path=customXml/itemProps1.xml><?xml version="1.0" encoding="utf-8"?>
<ds:datastoreItem xmlns:ds="http://schemas.openxmlformats.org/officeDocument/2006/customXml" ds:itemID="{1A5529E1-C76A-4C00-A0D9-38559F241DC9}"/>
</file>

<file path=customXml/itemProps2.xml><?xml version="1.0" encoding="utf-8"?>
<ds:datastoreItem xmlns:ds="http://schemas.openxmlformats.org/officeDocument/2006/customXml" ds:itemID="{16A20338-D68F-48F4-9E89-40837D581F63}"/>
</file>

<file path=customXml/itemProps3.xml><?xml version="1.0" encoding="utf-8"?>
<ds:datastoreItem xmlns:ds="http://schemas.openxmlformats.org/officeDocument/2006/customXml" ds:itemID="{AAF682A5-20E8-48B2-9A5E-E561C534A6B0}"/>
</file>

<file path=customXml/itemProps4.xml><?xml version="1.0" encoding="utf-8"?>
<ds:datastoreItem xmlns:ds="http://schemas.openxmlformats.org/officeDocument/2006/customXml" ds:itemID="{BDDAF984-EB69-4F0B-87EF-02CEDFE13B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Caitlin Syrett</dc:creator>
  <cp:keywords/>
  <dc:description/>
  <cp:lastModifiedBy>Steph Hislop</cp:lastModifiedBy>
  <cp:revision/>
  <dcterms:created xsi:type="dcterms:W3CDTF">2018-02-08T23:29:45Z</dcterms:created>
  <dcterms:modified xsi:type="dcterms:W3CDTF">2023-07-04T11:19:55Z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0x010100589B53822963014EB5C4739ACA199367</vt:lpwstr>
  </property>
  <property fmtid="{D5CDD505-2E9C-101B-9397-08002B2CF9AE}" pid="3" name="_dlc_DocIdItemGuid">
    <vt:lpwstr>1209c0fc-5d8b-4ebe-a770-bdbd7b6c09c4</vt:lpwstr>
  </property>
  <property fmtid="{D5CDD505-2E9C-101B-9397-08002B2CF9AE}" pid="4" name="MediaServiceImageTags">
    <vt:lpwstr/>
  </property>
</Properties>
</file>